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E88B5F81-257E-47C0-BC98-FCFC724C59C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ummary per Province" sheetId="1" r:id="rId1"/>
    <sheet name="Summary per Metro" sheetId="2" r:id="rId2"/>
    <sheet name="EC" sheetId="3" r:id="rId3"/>
    <sheet name="FS" sheetId="4" r:id="rId4"/>
    <sheet name="GT" sheetId="5" r:id="rId5"/>
    <sheet name="KZ" sheetId="6" r:id="rId6"/>
    <sheet name="LP" sheetId="7" r:id="rId7"/>
    <sheet name="MP" sheetId="8" r:id="rId8"/>
    <sheet name="NC" sheetId="9" r:id="rId9"/>
    <sheet name="NW" sheetId="10" r:id="rId10"/>
    <sheet name="WC" sheetId="11" r:id="rId11"/>
  </sheets>
  <definedNames>
    <definedName name="_xlnm.Print_Area" localSheetId="2">EC!$A$1:$M$83</definedName>
    <definedName name="_xlnm.Print_Area" localSheetId="3">FS!$A$1:$M$83</definedName>
    <definedName name="_xlnm.Print_Area" localSheetId="4">GT!$A$1:$M$83</definedName>
    <definedName name="_xlnm.Print_Area" localSheetId="5">KZ!$A$1:$M$83</definedName>
    <definedName name="_xlnm.Print_Area" localSheetId="6">LP!$A$1:$M$83</definedName>
    <definedName name="_xlnm.Print_Area" localSheetId="7">MP!$A$1:$M$83</definedName>
    <definedName name="_xlnm.Print_Area" localSheetId="8">NC!$A$1:$M$83</definedName>
    <definedName name="_xlnm.Print_Area" localSheetId="9">NW!$A$1:$M$83</definedName>
    <definedName name="_xlnm.Print_Area" localSheetId="1">'Summary per Metro'!$A$1:$M$83</definedName>
    <definedName name="_xlnm.Print_Area" localSheetId="0">'Summary per Province'!$A$1:$M$83</definedName>
    <definedName name="_xlnm.Print_Area" localSheetId="10">WC!$A$1:$M$83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1" l="1"/>
  <c r="L45" i="11"/>
  <c r="K45" i="11"/>
  <c r="J45" i="11"/>
  <c r="I45" i="11"/>
  <c r="H45" i="11"/>
  <c r="G45" i="11"/>
  <c r="F45" i="11"/>
  <c r="E45" i="11"/>
  <c r="D45" i="11"/>
  <c r="M44" i="11"/>
  <c r="L44" i="11"/>
  <c r="K44" i="11"/>
  <c r="J44" i="11"/>
  <c r="I44" i="11"/>
  <c r="H44" i="11"/>
  <c r="G44" i="11"/>
  <c r="F44" i="11"/>
  <c r="E44" i="11"/>
  <c r="D44" i="11"/>
  <c r="M39" i="11"/>
  <c r="L39" i="11"/>
  <c r="K39" i="11"/>
  <c r="J39" i="11"/>
  <c r="I39" i="11"/>
  <c r="H39" i="11"/>
  <c r="G39" i="11"/>
  <c r="F39" i="11"/>
  <c r="E39" i="11"/>
  <c r="D39" i="11"/>
  <c r="M30" i="11"/>
  <c r="L30" i="11"/>
  <c r="K30" i="11"/>
  <c r="J30" i="11"/>
  <c r="I30" i="11"/>
  <c r="H30" i="11"/>
  <c r="G30" i="11"/>
  <c r="F30" i="11"/>
  <c r="E30" i="11"/>
  <c r="D30" i="11"/>
  <c r="M24" i="11"/>
  <c r="L24" i="11"/>
  <c r="K24" i="11"/>
  <c r="J24" i="11"/>
  <c r="I24" i="11"/>
  <c r="H24" i="11"/>
  <c r="G24" i="11"/>
  <c r="F24" i="11"/>
  <c r="E24" i="11"/>
  <c r="D24" i="11"/>
  <c r="M17" i="11"/>
  <c r="L17" i="11"/>
  <c r="K17" i="11"/>
  <c r="J17" i="11"/>
  <c r="I17" i="11"/>
  <c r="H17" i="11"/>
  <c r="G17" i="11"/>
  <c r="F17" i="11"/>
  <c r="E17" i="11"/>
  <c r="D17" i="11"/>
  <c r="M10" i="11"/>
  <c r="L10" i="11"/>
  <c r="K10" i="11"/>
  <c r="J10" i="11"/>
  <c r="I10" i="11"/>
  <c r="H10" i="11"/>
  <c r="G10" i="11"/>
  <c r="F10" i="11"/>
  <c r="E10" i="11"/>
  <c r="D10" i="11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M29" i="10"/>
  <c r="L29" i="10"/>
  <c r="K29" i="10"/>
  <c r="J29" i="10"/>
  <c r="I29" i="10"/>
  <c r="H29" i="10"/>
  <c r="G29" i="10"/>
  <c r="F29" i="10"/>
  <c r="E29" i="10"/>
  <c r="D29" i="10"/>
  <c r="M22" i="10"/>
  <c r="L22" i="10"/>
  <c r="K22" i="10"/>
  <c r="J22" i="10"/>
  <c r="I22" i="10"/>
  <c r="H22" i="10"/>
  <c r="G22" i="10"/>
  <c r="F22" i="10"/>
  <c r="E22" i="10"/>
  <c r="D22" i="10"/>
  <c r="M15" i="10"/>
  <c r="L15" i="10"/>
  <c r="K15" i="10"/>
  <c r="J15" i="10"/>
  <c r="I15" i="10"/>
  <c r="H15" i="10"/>
  <c r="G15" i="10"/>
  <c r="F15" i="10"/>
  <c r="E15" i="10"/>
  <c r="D15" i="10"/>
  <c r="M45" i="9"/>
  <c r="L45" i="9"/>
  <c r="K45" i="9"/>
  <c r="J45" i="9"/>
  <c r="I45" i="9"/>
  <c r="H45" i="9"/>
  <c r="G45" i="9"/>
  <c r="F45" i="9"/>
  <c r="E45" i="9"/>
  <c r="D45" i="9"/>
  <c r="M44" i="9"/>
  <c r="L44" i="9"/>
  <c r="K44" i="9"/>
  <c r="J44" i="9"/>
  <c r="I44" i="9"/>
  <c r="H44" i="9"/>
  <c r="G44" i="9"/>
  <c r="F44" i="9"/>
  <c r="E44" i="9"/>
  <c r="D44" i="9"/>
  <c r="M38" i="9"/>
  <c r="L38" i="9"/>
  <c r="K38" i="9"/>
  <c r="J38" i="9"/>
  <c r="I38" i="9"/>
  <c r="H38" i="9"/>
  <c r="G38" i="9"/>
  <c r="F38" i="9"/>
  <c r="E38" i="9"/>
  <c r="D38" i="9"/>
  <c r="M31" i="9"/>
  <c r="L31" i="9"/>
  <c r="K31" i="9"/>
  <c r="J31" i="9"/>
  <c r="I31" i="9"/>
  <c r="H31" i="9"/>
  <c r="G31" i="9"/>
  <c r="F31" i="9"/>
  <c r="E31" i="9"/>
  <c r="D31" i="9"/>
  <c r="M21" i="9"/>
  <c r="L21" i="9"/>
  <c r="K21" i="9"/>
  <c r="J21" i="9"/>
  <c r="I21" i="9"/>
  <c r="H21" i="9"/>
  <c r="G21" i="9"/>
  <c r="F21" i="9"/>
  <c r="E21" i="9"/>
  <c r="D21" i="9"/>
  <c r="M13" i="9"/>
  <c r="L13" i="9"/>
  <c r="K13" i="9"/>
  <c r="J13" i="9"/>
  <c r="I13" i="9"/>
  <c r="H13" i="9"/>
  <c r="G13" i="9"/>
  <c r="F13" i="9"/>
  <c r="E13" i="9"/>
  <c r="D13" i="9"/>
  <c r="M32" i="8"/>
  <c r="L32" i="8"/>
  <c r="K32" i="8"/>
  <c r="J32" i="8"/>
  <c r="I32" i="8"/>
  <c r="H32" i="8"/>
  <c r="G32" i="8"/>
  <c r="F32" i="8"/>
  <c r="E32" i="8"/>
  <c r="D32" i="8"/>
  <c r="M31" i="8"/>
  <c r="L31" i="8"/>
  <c r="K31" i="8"/>
  <c r="J31" i="8"/>
  <c r="I31" i="8"/>
  <c r="H31" i="8"/>
  <c r="G31" i="8"/>
  <c r="F31" i="8"/>
  <c r="E31" i="8"/>
  <c r="D31" i="8"/>
  <c r="M25" i="8"/>
  <c r="L25" i="8"/>
  <c r="K25" i="8"/>
  <c r="J25" i="8"/>
  <c r="I25" i="8"/>
  <c r="H25" i="8"/>
  <c r="G25" i="8"/>
  <c r="F25" i="8"/>
  <c r="E25" i="8"/>
  <c r="D25" i="8"/>
  <c r="M17" i="8"/>
  <c r="L17" i="8"/>
  <c r="K17" i="8"/>
  <c r="J17" i="8"/>
  <c r="I17" i="8"/>
  <c r="H17" i="8"/>
  <c r="G17" i="8"/>
  <c r="F17" i="8"/>
  <c r="E17" i="8"/>
  <c r="D17" i="8"/>
  <c r="M41" i="7"/>
  <c r="L41" i="7"/>
  <c r="K41" i="7"/>
  <c r="J41" i="7"/>
  <c r="I41" i="7"/>
  <c r="H41" i="7"/>
  <c r="G41" i="7"/>
  <c r="F41" i="7"/>
  <c r="E41" i="7"/>
  <c r="D41" i="7"/>
  <c r="M40" i="7"/>
  <c r="L40" i="7"/>
  <c r="K40" i="7"/>
  <c r="J40" i="7"/>
  <c r="I40" i="7"/>
  <c r="H40" i="7"/>
  <c r="G40" i="7"/>
  <c r="F40" i="7"/>
  <c r="E40" i="7"/>
  <c r="D40" i="7"/>
  <c r="M34" i="7"/>
  <c r="L34" i="7"/>
  <c r="K34" i="7"/>
  <c r="J34" i="7"/>
  <c r="I34" i="7"/>
  <c r="H34" i="7"/>
  <c r="G34" i="7"/>
  <c r="F34" i="7"/>
  <c r="E34" i="7"/>
  <c r="D34" i="7"/>
  <c r="M27" i="7"/>
  <c r="L27" i="7"/>
  <c r="K27" i="7"/>
  <c r="J27" i="7"/>
  <c r="I27" i="7"/>
  <c r="H27" i="7"/>
  <c r="G27" i="7"/>
  <c r="F27" i="7"/>
  <c r="E27" i="7"/>
  <c r="D27" i="7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74" i="6"/>
  <c r="L74" i="6"/>
  <c r="K74" i="6"/>
  <c r="J74" i="6"/>
  <c r="I74" i="6"/>
  <c r="H74" i="6"/>
  <c r="G74" i="6"/>
  <c r="F74" i="6"/>
  <c r="E74" i="6"/>
  <c r="D74" i="6"/>
  <c r="M73" i="6"/>
  <c r="L73" i="6"/>
  <c r="K73" i="6"/>
  <c r="J73" i="6"/>
  <c r="I73" i="6"/>
  <c r="H73" i="6"/>
  <c r="G73" i="6"/>
  <c r="F73" i="6"/>
  <c r="E73" i="6"/>
  <c r="D73" i="6"/>
  <c r="M67" i="6"/>
  <c r="L67" i="6"/>
  <c r="K67" i="6"/>
  <c r="J67" i="6"/>
  <c r="I67" i="6"/>
  <c r="H67" i="6"/>
  <c r="G67" i="6"/>
  <c r="F67" i="6"/>
  <c r="E67" i="6"/>
  <c r="D67" i="6"/>
  <c r="M61" i="6"/>
  <c r="L61" i="6"/>
  <c r="K61" i="6"/>
  <c r="J61" i="6"/>
  <c r="I61" i="6"/>
  <c r="H61" i="6"/>
  <c r="G61" i="6"/>
  <c r="F61" i="6"/>
  <c r="E61" i="6"/>
  <c r="D61" i="6"/>
  <c r="M54" i="6"/>
  <c r="L54" i="6"/>
  <c r="K54" i="6"/>
  <c r="J54" i="6"/>
  <c r="I54" i="6"/>
  <c r="H54" i="6"/>
  <c r="G54" i="6"/>
  <c r="F54" i="6"/>
  <c r="E54" i="6"/>
  <c r="D54" i="6"/>
  <c r="M48" i="6"/>
  <c r="L48" i="6"/>
  <c r="K48" i="6"/>
  <c r="J48" i="6"/>
  <c r="I48" i="6"/>
  <c r="H48" i="6"/>
  <c r="G48" i="6"/>
  <c r="F48" i="6"/>
  <c r="E48" i="6"/>
  <c r="D48" i="6"/>
  <c r="M41" i="6"/>
  <c r="L41" i="6"/>
  <c r="K41" i="6"/>
  <c r="J41" i="6"/>
  <c r="I41" i="6"/>
  <c r="H41" i="6"/>
  <c r="G41" i="6"/>
  <c r="F41" i="6"/>
  <c r="E41" i="6"/>
  <c r="D41" i="6"/>
  <c r="M36" i="6"/>
  <c r="L36" i="6"/>
  <c r="K36" i="6"/>
  <c r="J36" i="6"/>
  <c r="I36" i="6"/>
  <c r="H36" i="6"/>
  <c r="G36" i="6"/>
  <c r="F36" i="6"/>
  <c r="E36" i="6"/>
  <c r="D36" i="6"/>
  <c r="M30" i="6"/>
  <c r="L30" i="6"/>
  <c r="K30" i="6"/>
  <c r="J30" i="6"/>
  <c r="I30" i="6"/>
  <c r="H30" i="6"/>
  <c r="G30" i="6"/>
  <c r="F30" i="6"/>
  <c r="E30" i="6"/>
  <c r="D30" i="6"/>
  <c r="M25" i="6"/>
  <c r="L25" i="6"/>
  <c r="K25" i="6"/>
  <c r="J25" i="6"/>
  <c r="I25" i="6"/>
  <c r="H25" i="6"/>
  <c r="G25" i="6"/>
  <c r="F25" i="6"/>
  <c r="E25" i="6"/>
  <c r="D25" i="6"/>
  <c r="M16" i="6"/>
  <c r="L16" i="6"/>
  <c r="K16" i="6"/>
  <c r="J16" i="6"/>
  <c r="I16" i="6"/>
  <c r="H16" i="6"/>
  <c r="G16" i="6"/>
  <c r="F16" i="6"/>
  <c r="E16" i="6"/>
  <c r="D16" i="6"/>
  <c r="M10" i="6"/>
  <c r="L10" i="6"/>
  <c r="K10" i="6"/>
  <c r="J10" i="6"/>
  <c r="I10" i="6"/>
  <c r="H10" i="6"/>
  <c r="G10" i="6"/>
  <c r="F10" i="6"/>
  <c r="E10" i="6"/>
  <c r="D10" i="6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M17" i="5"/>
  <c r="L17" i="5"/>
  <c r="K17" i="5"/>
  <c r="J17" i="5"/>
  <c r="I17" i="5"/>
  <c r="H17" i="5"/>
  <c r="G17" i="5"/>
  <c r="F17" i="5"/>
  <c r="E17" i="5"/>
  <c r="D17" i="5"/>
  <c r="M12" i="5"/>
  <c r="L12" i="5"/>
  <c r="K12" i="5"/>
  <c r="J12" i="5"/>
  <c r="I12" i="5"/>
  <c r="H12" i="5"/>
  <c r="G12" i="5"/>
  <c r="F12" i="5"/>
  <c r="E12" i="5"/>
  <c r="D12" i="5"/>
  <c r="M37" i="4"/>
  <c r="L37" i="4"/>
  <c r="K37" i="4"/>
  <c r="J37" i="4"/>
  <c r="I37" i="4"/>
  <c r="H37" i="4"/>
  <c r="G37" i="4"/>
  <c r="F37" i="4"/>
  <c r="E37" i="4"/>
  <c r="D37" i="4"/>
  <c r="M36" i="4"/>
  <c r="L36" i="4"/>
  <c r="K36" i="4"/>
  <c r="J36" i="4"/>
  <c r="I36" i="4"/>
  <c r="H36" i="4"/>
  <c r="G36" i="4"/>
  <c r="F36" i="4"/>
  <c r="E36" i="4"/>
  <c r="D36" i="4"/>
  <c r="M30" i="4"/>
  <c r="L30" i="4"/>
  <c r="K30" i="4"/>
  <c r="J30" i="4"/>
  <c r="I30" i="4"/>
  <c r="H30" i="4"/>
  <c r="G30" i="4"/>
  <c r="F30" i="4"/>
  <c r="E30" i="4"/>
  <c r="D30" i="4"/>
  <c r="M22" i="4"/>
  <c r="L22" i="4"/>
  <c r="K22" i="4"/>
  <c r="J22" i="4"/>
  <c r="I22" i="4"/>
  <c r="H22" i="4"/>
  <c r="G22" i="4"/>
  <c r="F22" i="4"/>
  <c r="E22" i="4"/>
  <c r="D22" i="4"/>
  <c r="M15" i="4"/>
  <c r="L15" i="4"/>
  <c r="K15" i="4"/>
  <c r="J15" i="4"/>
  <c r="I15" i="4"/>
  <c r="H15" i="4"/>
  <c r="G15" i="4"/>
  <c r="F15" i="4"/>
  <c r="E15" i="4"/>
  <c r="D15" i="4"/>
  <c r="M10" i="4"/>
  <c r="L10" i="4"/>
  <c r="K10" i="4"/>
  <c r="J10" i="4"/>
  <c r="I10" i="4"/>
  <c r="H10" i="4"/>
  <c r="G10" i="4"/>
  <c r="F10" i="4"/>
  <c r="E10" i="4"/>
  <c r="D10" i="4"/>
  <c r="M55" i="3"/>
  <c r="L55" i="3"/>
  <c r="K55" i="3"/>
  <c r="J55" i="3"/>
  <c r="I55" i="3"/>
  <c r="H55" i="3"/>
  <c r="G55" i="3"/>
  <c r="F55" i="3"/>
  <c r="E55" i="3"/>
  <c r="D55" i="3"/>
  <c r="M54" i="3"/>
  <c r="L54" i="3"/>
  <c r="K54" i="3"/>
  <c r="J54" i="3"/>
  <c r="I54" i="3"/>
  <c r="H54" i="3"/>
  <c r="G54" i="3"/>
  <c r="F54" i="3"/>
  <c r="E54" i="3"/>
  <c r="D54" i="3"/>
  <c r="M48" i="3"/>
  <c r="L48" i="3"/>
  <c r="K48" i="3"/>
  <c r="J48" i="3"/>
  <c r="I48" i="3"/>
  <c r="H48" i="3"/>
  <c r="G48" i="3"/>
  <c r="F48" i="3"/>
  <c r="E48" i="3"/>
  <c r="D48" i="3"/>
  <c r="M41" i="3"/>
  <c r="L41" i="3"/>
  <c r="K41" i="3"/>
  <c r="J41" i="3"/>
  <c r="I41" i="3"/>
  <c r="H41" i="3"/>
  <c r="G41" i="3"/>
  <c r="F41" i="3"/>
  <c r="E41" i="3"/>
  <c r="D41" i="3"/>
  <c r="M36" i="3"/>
  <c r="L36" i="3"/>
  <c r="K36" i="3"/>
  <c r="J36" i="3"/>
  <c r="I36" i="3"/>
  <c r="H36" i="3"/>
  <c r="G36" i="3"/>
  <c r="F36" i="3"/>
  <c r="E36" i="3"/>
  <c r="D36" i="3"/>
  <c r="M28" i="3"/>
  <c r="L28" i="3"/>
  <c r="K28" i="3"/>
  <c r="J28" i="3"/>
  <c r="I28" i="3"/>
  <c r="H28" i="3"/>
  <c r="G28" i="3"/>
  <c r="F28" i="3"/>
  <c r="E28" i="3"/>
  <c r="D28" i="3"/>
  <c r="M20" i="3"/>
  <c r="L20" i="3"/>
  <c r="K20" i="3"/>
  <c r="J20" i="3"/>
  <c r="I20" i="3"/>
  <c r="H20" i="3"/>
  <c r="G20" i="3"/>
  <c r="F20" i="3"/>
  <c r="E20" i="3"/>
  <c r="D20" i="3"/>
  <c r="M11" i="3"/>
  <c r="L11" i="3"/>
  <c r="K11" i="3"/>
  <c r="J11" i="3"/>
  <c r="I11" i="3"/>
  <c r="H11" i="3"/>
  <c r="G11" i="3"/>
  <c r="F11" i="3"/>
  <c r="E11" i="3"/>
  <c r="D11" i="3"/>
  <c r="M17" i="2"/>
  <c r="L17" i="2"/>
  <c r="K17" i="2"/>
  <c r="J17" i="2"/>
  <c r="I17" i="2"/>
  <c r="H17" i="2"/>
  <c r="G17" i="2"/>
  <c r="F17" i="2"/>
  <c r="E17" i="2"/>
  <c r="D17" i="2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<sst xmlns="http://schemas.openxmlformats.org/spreadsheetml/2006/main" count="1378" uniqueCount="615">
  <si>
    <t/>
  </si>
  <si>
    <t/>
  </si>
  <si>
    <t>ANALYSIS OF SOURCES OF REVENUE AS AT 2nd Quarter Ended 31 December 2025</t>
  </si>
  <si>
    <t>Second Quarter 2025/26</t>
  </si>
  <si>
    <t>Second Quarter 2024/25</t>
  </si>
  <si>
    <t>Own Revenue</t>
  </si>
  <si>
    <t>R thousands</t>
  </si>
  <si>
    <t>Code</t>
  </si>
  <si>
    <t>Property Rates</t>
  </si>
  <si>
    <t>Service Charges</t>
  </si>
  <si>
    <t>Other</t>
  </si>
  <si>
    <t>Grants Revenue</t>
  </si>
  <si>
    <t>Total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</si>
  <si>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</si>
  <si>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</si>
  <si>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</si>
  <si>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</si>
  <si>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</si>
  <si>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</si>
  <si>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</si>
  <si>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</si>
  <si>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</si>
  <si>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</si>
  <si>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</si>
  <si>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</si>
  <si>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</si>
  <si>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</si>
  <si>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</si>
  <si>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</si>
  <si>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</si>
  <si>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</si>
  <si>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</si>
  <si>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</si>
  <si>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</si>
  <si>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</si>
  <si>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</si>
  <si>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</si>
  <si>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</si>
  <si>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</si>
  <si>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</si>
  <si>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</si>
  <si>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</si>
  <si>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</si>
  <si>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</si>
  <si>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</si>
  <si>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</si>
  <si>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</si>
  <si>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</si>
  <si>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</si>
  <si>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</si>
  <si>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EASTERN CAPE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</si>
  <si>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</si>
  <si>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</si>
  <si>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</si>
  <si>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</si>
  <si>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</si>
  <si>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</si>
  <si>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</si>
  <si>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</si>
  <si>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</si>
  <si>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</si>
  <si>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</si>
  <si>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</si>
  <si>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</si>
  <si>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</si>
  <si>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</si>
  <si>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</si>
  <si>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</si>
  <si>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</si>
  <si>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</si>
  <si>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</si>
  <si>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</si>
  <si>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</si>
  <si>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</si>
  <si>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</si>
  <si>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</si>
  <si>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</si>
  <si>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</si>
  <si>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</si>
  <si>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</si>
  <si>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</si>
  <si>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</si>
  <si>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</si>
  <si>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</si>
  <si>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</si>
  <si>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</si>
  <si>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</si>
  <si>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</si>
  <si>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</si>
  <si>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</si>
  <si>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</si>
  <si>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</si>
  <si>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</si>
  <si>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</si>
  <si>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</si>
  <si>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</si>
  <si>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</si>
  <si>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</si>
  <si>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</si>
  <si>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</si>
  <si>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</si>
  <si>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</si>
  <si>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</si>
  <si>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</si>
  <si>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</si>
  <si>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</si>
  <si>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</si>
  <si>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</si>
  <si>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</si>
  <si>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</si>
  <si>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</si>
  <si>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</si>
  <si>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</si>
  <si>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</si>
  <si>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</si>
  <si>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</si>
  <si>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</si>
  <si>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</si>
  <si>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</si>
  <si>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</si>
  <si>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</si>
  <si>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</si>
  <si>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</si>
  <si>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</si>
  <si>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</si>
  <si>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</si>
  <si>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</si>
  <si>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</si>
  <si>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</si>
  <si>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</si>
  <si>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</si>
  <si>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</si>
  <si>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</si>
  <si>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</si>
  <si>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</si>
  <si>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</si>
  <si>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</si>
  <si>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</si>
  <si>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</si>
  <si>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</si>
  <si>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</si>
  <si>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</si>
  <si>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</si>
  <si>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</si>
  <si>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</si>
  <si>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</si>
  <si>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</si>
  <si>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</si>
  <si>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</si>
  <si>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</si>
  <si>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</si>
  <si>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</si>
  <si>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</si>
  <si>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</si>
  <si>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</si>
  <si>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</si>
  <si>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</si>
  <si>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</si>
  <si>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</si>
  <si>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</si>
  <si>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</si>
  <si>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</si>
  <si>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</si>
  <si>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</si>
  <si>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</si>
  <si>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</si>
  <si>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</si>
  <si>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</si>
  <si>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</si>
  <si>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</si>
  <si>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</si>
  <si>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</si>
  <si>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</si>
  <si>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</si>
  <si>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</si>
  <si>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</si>
  <si>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</si>
  <si>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</si>
  <si>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</si>
  <si>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</si>
  <si>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</si>
  <si>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</si>
  <si>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</si>
  <si>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</si>
  <si>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</si>
  <si>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</si>
  <si>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</si>
  <si>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</si>
  <si>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</si>
  <si>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</si>
  <si>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</si>
  <si>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</si>
  <si>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</si>
  <si>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</si>
  <si>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</si>
  <si>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</si>
  <si>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</si>
  <si>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</si>
  <si>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</si>
  <si>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</si>
  <si>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</si>
  <si>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</si>
  <si>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</si>
  <si>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</si>
  <si>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</si>
  <si>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</si>
  <si>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</si>
  <si>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</si>
  <si>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</si>
  <si>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</si>
  <si>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</si>
  <si>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</si>
  <si>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</si>
  <si>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</si>
  <si>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</si>
  <si>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</si>
  <si>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</si>
  <si>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</si>
  <si>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</si>
  <si>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</si>
  <si>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</si>
  <si>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</si>
  <si>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</si>
  <si>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</si>
  <si>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</si>
  <si>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</si>
  <si>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</si>
  <si>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</si>
  <si>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</si>
  <si>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</si>
  <si>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</si>
  <si>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</si>
  <si>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</si>
  <si>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</si>
  <si>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</si>
  <si>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</si>
  <si>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</si>
  <si>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</si>
  <si>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</si>
  <si>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</si>
  <si>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</si>
  <si>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</si>
  <si>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</si>
  <si>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</si>
  <si>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</si>
  <si>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</si>
  <si>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</si>
  <si>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</si>
  <si>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</si>
  <si>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</si>
  <si>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</si>
  <si>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</si>
  <si>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</si>
  <si>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</si>
  <si>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</si>
  <si>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</si>
  <si>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</si>
  <si>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</si>
  <si>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</si>
  <si>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</si>
  <si>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</si>
  <si>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</si>
  <si>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</si>
  <si>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</si>
  <si>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</si>
  <si>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</si>
  <si>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</si>
  <si>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</si>
  <si>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</si>
  <si>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</si>
  <si>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</si>
  <si>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</si>
  <si>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</si>
  <si>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</si>
  <si>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</si>
  <si>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</si>
  <si>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</si>
  <si>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</si>
  <si>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</si>
  <si>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</si>
  <si>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</si>
  <si>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</si>
  <si>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</si>
  <si>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</si>
  <si>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</si>
  <si>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</si>
  <si>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</si>
  <si>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</si>
  <si>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</si>
  <si>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</si>
  <si>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</si>
  <si>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</si>
  <si>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</si>
  <si>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</si>
  <si>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</si>
  <si>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</si>
  <si>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</si>
  <si>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</si>
  <si>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</si>
  <si>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</si>
  <si>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</si>
  <si>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</si>
  <si>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</si>
  <si>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</si>
  <si>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</si>
  <si>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</si>
  <si>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</si>
  <si>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</si>
  <si>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</si>
  <si>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</si>
  <si>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</si>
  <si>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</si>
  <si>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</si>
  <si>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</si>
  <si>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</si>
  <si>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</si>
  <si>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</si>
  <si>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</si>
  <si>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</si>
  <si>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</si>
  <si>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</si>
  <si>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</si>
  <si>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</si>
  <si>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</si>
  <si>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</si>
  <si>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</si>
  <si>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</si>
  <si>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</si>
  <si>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</si>
  <si>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</si>
  <si>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</si>
  <si>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</si>
  <si>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</si>
  <si>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</si>
  <si>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</si>
  <si>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</si>
  <si>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</si>
  <si>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</si>
  <si>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</si>
  <si>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</si>
  <si>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</si>
  <si>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</si>
  <si>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</si>
  <si>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</si>
  <si>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</si>
  <si>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</si>
  <si>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</si>
  <si>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</si>
  <si>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</si>
  <si>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</si>
  <si>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</si>
  <si>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</si>
  <si>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</si>
  <si>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</si>
  <si>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</si>
  <si>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</si>
  <si>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</si>
  <si>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</si>
  <si>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</si>
  <si>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</si>
  <si>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</si>
  <si>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</si>
  <si>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</si>
  <si>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</si>
  <si>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</si>
  <si>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</si>
  <si>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</si>
  <si>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</si>
  <si>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</si>
  <si>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</si>
  <si>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</si>
  <si>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</si>
  <si>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</si>
  <si>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</si>
  <si>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</si>
  <si>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</si>
  <si>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</si>
  <si>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</si>
  <si>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</si>
  <si>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</si>
  <si>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</si>
  <si>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</si>
  <si>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</si>
  <si>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</si>
  <si>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</si>
  <si>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</si>
  <si>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</si>
  <si>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</si>
  <si>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</si>
  <si>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</si>
  <si>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</si>
  <si>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</si>
  <si>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</si>
  <si>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</si>
  <si>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</si>
  <si>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</si>
  <si>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</si>
  <si>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</si>
  <si>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</si>
  <si>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</si>
  <si>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</si>
  <si>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</si>
  <si>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</si>
  <si>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</si>
  <si>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</si>
  <si>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</si>
  <si>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</si>
  <si>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</si>
  <si>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</si>
  <si>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</si>
  <si>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</si>
  <si>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</si>
  <si>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</si>
  <si>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</si>
  <si>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</si>
  <si>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</si>
  <si>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</si>
  <si>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</si>
  <si>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</si>
  <si>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</si>
  <si>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</si>
  <si>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</si>
  <si>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</si>
  <si>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</si>
  <si>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</si>
  <si>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</si>
  <si>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</si>
  <si>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</si>
  <si>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</si>
  <si>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</si>
  <si>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</si>
  <si>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</si>
  <si>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</si>
  <si>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</si>
  <si>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</si>
  <si>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</si>
  <si>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</si>
  <si>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</si>
  <si>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</si>
  <si>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</si>
  <si>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</si>
  <si>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</si>
  <si>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</si>
  <si>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</si>
  <si>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</si>
  <si>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</si>
  <si>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</si>
  <si>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</si>
  <si>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</si>
  <si>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</si>
  <si>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</si>
  <si>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</si>
  <si>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</si>
  <si>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</si>
  <si>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</si>
  <si>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</si>
  <si>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</si>
  <si>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</si>
  <si>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</si>
  <si>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</si>
  <si>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</si>
  <si>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</si>
  <si>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</si>
  <si>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</si>
  <si>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</si>
  <si>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</si>
  <si>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</si>
  <si>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</si>
  <si>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</si>
  <si>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</si>
  <si>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</si>
  <si>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</si>
  <si>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</si>
  <si>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</si>
  <si>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</si>
  <si>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</si>
  <si>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</si>
  <si>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</si>
  <si>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</si>
  <si>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</si>
  <si>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</si>
  <si>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</si>
  <si>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</si>
  <si>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</si>
  <si>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</si>
  <si>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</si>
  <si>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</si>
  <si>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</si>
  <si>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</si>
  <si>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</si>
  <si>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</si>
  <si>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</si>
  <si>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</si>
  <si>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</si>
  <si>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</si>
  <si>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</si>
  <si>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</si>
  <si>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</si>
  <si>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</si>
  <si>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</si>
  <si>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</si>
  <si>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</si>
  <si>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</si>
  <si>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</si>
  <si>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</si>
  <si>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</si>
  <si>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</si>
  <si>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</si>
  <si>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</si>
  <si>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</si>
  <si>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</si>
  <si>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</si>
  <si>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</si>
  <si>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</si>
  <si>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</si>
  <si>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</si>
  <si>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</si>
  <si>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</si>
  <si>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</si>
  <si>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</si>
  <si>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</si>
  <si>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</si>
  <si>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</si>
  <si>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</si>
  <si>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</si>
  <si>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</si>
  <si>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</si>
  <si>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</si>
  <si>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</si>
  <si>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</si>
  <si>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</si>
  <si>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</si>
  <si>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</si>
  <si>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</si>
  <si>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</si>
  <si>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</si>
  <si>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</si>
  <si>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</si>
  <si>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</si>
  <si>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</si>
  <si>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</si>
  <si>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</si>
  <si>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</si>
  <si>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</si>
  <si>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</si>
  <si>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</si>
  <si>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</si>
  <si>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</si>
  <si>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</si>
  <si>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WESTERN CAPE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</si>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</sst>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 &quot;?_);_(@_)"/>
    <numFmt numFmtId="165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name val="Arial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9" fillId="0" borderId="0" xfId="0" applyFont="1"/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0" fontId="9" fillId="0" borderId="2" xfId="0" applyFont="1" applyBorder="1"/>
    <xf numFmtId="0" fontId="9" fillId="0" borderId="9" xfId="0" applyFont="1" applyBorder="1"/>
    <xf numFmtId="164" fontId="9" fillId="0" borderId="20" xfId="0" applyNumberFormat="1" applyFont="1" applyBorder="1"/>
    <xf numFmtId="164" fontId="9" fillId="0" borderId="12" xfId="0" applyNumberFormat="1" applyFont="1" applyBorder="1"/>
    <xf numFmtId="164" fontId="9" fillId="0" borderId="21" xfId="0" applyNumberFormat="1" applyFont="1" applyBorder="1"/>
    <xf numFmtId="164" fontId="9" fillId="0" borderId="22" xfId="0" applyNumberFormat="1" applyFont="1" applyBorder="1"/>
    <xf numFmtId="164" fontId="9" fillId="0" borderId="23" xfId="0" applyNumberFormat="1" applyFont="1" applyBorder="1"/>
    <xf numFmtId="164" fontId="9" fillId="0" borderId="24" xfId="0" applyNumberFormat="1" applyFont="1" applyBorder="1"/>
    <xf numFmtId="0" fontId="9" fillId="0" borderId="8" xfId="0" applyFont="1" applyBorder="1"/>
    <xf numFmtId="0" fontId="9" fillId="0" borderId="7" xfId="0" applyFont="1" applyBorder="1"/>
    <xf numFmtId="0" fontId="6" fillId="0" borderId="7" xfId="0" applyFont="1" applyBorder="1"/>
    <xf numFmtId="0" fontId="9" fillId="0" borderId="13" xfId="0" applyFont="1" applyBorder="1"/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9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26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22" xfId="0" applyBorder="1"/>
    <xf numFmtId="0" fontId="0" fillId="0" borderId="23" xfId="0" applyBorder="1"/>
    <xf numFmtId="0" fontId="0" fillId="0" borderId="27" xfId="0" applyBorder="1"/>
    <xf numFmtId="0" fontId="0" fillId="0" borderId="24" xfId="0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wrapText="1"/>
    </xf>
    <xf numFmtId="0" fontId="1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5" fontId="10" fillId="0" borderId="8" xfId="0" applyNumberFormat="1" applyFont="1" applyBorder="1" applyAlignment="1">
      <alignment horizontal="left" indent="1"/>
    </xf>
    <xf numFmtId="165" fontId="10" fillId="0" borderId="7" xfId="0" applyNumberFormat="1" applyFont="1" applyBorder="1" applyAlignment="1">
      <alignment wrapText="1"/>
    </xf>
    <xf numFmtId="165" fontId="9" fillId="0" borderId="22" xfId="0" applyNumberFormat="1" applyFont="1" applyBorder="1"/>
    <xf numFmtId="165" fontId="9" fillId="0" borderId="23" xfId="0" applyNumberFormat="1" applyFont="1" applyBorder="1"/>
    <xf numFmtId="165" fontId="10" fillId="0" borderId="24" xfId="0" applyNumberFormat="1" applyFont="1" applyBorder="1" applyAlignment="1">
      <alignment wrapText="1"/>
    </xf>
    <xf numFmtId="165" fontId="10" fillId="0" borderId="22" xfId="0" applyNumberFormat="1" applyFont="1" applyBorder="1" applyAlignment="1">
      <alignment wrapText="1"/>
    </xf>
    <xf numFmtId="165" fontId="10" fillId="0" borderId="23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horizontal="left" indent="1"/>
    </xf>
    <xf numFmtId="165" fontId="6" fillId="0" borderId="8" xfId="0" applyNumberFormat="1" applyFont="1" applyBorder="1"/>
    <xf numFmtId="165" fontId="6" fillId="0" borderId="7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6" fillId="0" borderId="24" xfId="0" applyNumberFormat="1" applyFont="1" applyBorder="1"/>
    <xf numFmtId="165" fontId="6" fillId="0" borderId="22" xfId="0" applyNumberFormat="1" applyFont="1" applyBorder="1"/>
    <xf numFmtId="165" fontId="6" fillId="0" borderId="23" xfId="0" applyNumberFormat="1" applyFont="1" applyBorder="1"/>
    <xf numFmtId="165" fontId="9" fillId="0" borderId="14" xfId="0" applyNumberFormat="1" applyFont="1" applyBorder="1"/>
    <xf numFmtId="165" fontId="9" fillId="0" borderId="15" xfId="0" applyNumberFormat="1" applyFont="1" applyBorder="1"/>
    <xf numFmtId="165" fontId="7" fillId="0" borderId="25" xfId="0" applyNumberFormat="1" applyFont="1" applyBorder="1"/>
    <xf numFmtId="165" fontId="7" fillId="0" borderId="18" xfId="0" applyNumberFormat="1" applyFont="1" applyBorder="1"/>
    <xf numFmtId="165" fontId="7" fillId="0" borderId="19" xfId="0" applyNumberFormat="1" applyFont="1" applyBorder="1"/>
    <xf numFmtId="165" fontId="0" fillId="0" borderId="0" xfId="0" applyNumberFormat="1"/>
    <xf numFmtId="165" fontId="1" fillId="0" borderId="0" xfId="0" applyNumberFormat="1" applyFont="1" applyAlignment="1">
      <alignment horizontal="left" wrapText="1" indent="1"/>
    </xf>
    <xf numFmtId="165" fontId="1" fillId="0" borderId="0" xfId="0" applyNumberFormat="1" applyFont="1" applyAlignment="1">
      <alignment horizontal="left" wrapText="1"/>
    </xf>
    <xf numFmtId="165" fontId="1" fillId="0" borderId="22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1" fillId="0" borderId="27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left"/>
    </xf>
    <xf numFmtId="165" fontId="3" fillId="0" borderId="26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9" fillId="0" borderId="24" xfId="0" applyNumberFormat="1" applyFont="1" applyBorder="1"/>
    <xf numFmtId="165" fontId="6" fillId="0" borderId="8" xfId="0" applyNumberFormat="1" applyFont="1" applyBorder="1" applyAlignment="1">
      <alignment horizontal="left"/>
    </xf>
    <xf numFmtId="165" fontId="6" fillId="0" borderId="24" xfId="0" applyNumberFormat="1" applyFont="1" applyBorder="1" applyAlignment="1">
      <alignment wrapText="1"/>
    </xf>
    <xf numFmtId="165" fontId="6" fillId="0" borderId="22" xfId="0" applyNumberFormat="1" applyFont="1" applyBorder="1" applyAlignment="1">
      <alignment wrapText="1"/>
    </xf>
    <xf numFmtId="165" fontId="6" fillId="0" borderId="23" xfId="0" applyNumberFormat="1" applyFont="1" applyBorder="1" applyAlignment="1">
      <alignment wrapText="1"/>
    </xf>
    <xf numFmtId="165" fontId="7" fillId="0" borderId="24" xfId="0" applyNumberFormat="1" applyFont="1" applyBorder="1"/>
    <xf numFmtId="165" fontId="10" fillId="0" borderId="14" xfId="0" applyNumberFormat="1" applyFont="1" applyBorder="1" applyAlignment="1">
      <alignment horizontal="left" indent="1"/>
    </xf>
    <xf numFmtId="165" fontId="10" fillId="0" borderId="13" xfId="0" applyNumberFormat="1" applyFont="1" applyBorder="1" applyAlignment="1">
      <alignment wrapText="1"/>
    </xf>
    <xf numFmtId="165" fontId="9" fillId="0" borderId="25" xfId="0" applyNumberFormat="1" applyFont="1" applyBorder="1"/>
    <xf numFmtId="165" fontId="9" fillId="0" borderId="18" xfId="0" applyNumberFormat="1" applyFont="1" applyBorder="1"/>
    <xf numFmtId="165" fontId="10" fillId="0" borderId="19" xfId="0" applyNumberFormat="1" applyFont="1" applyBorder="1" applyAlignment="1">
      <alignment wrapText="1"/>
    </xf>
    <xf numFmtId="165" fontId="10" fillId="0" borderId="25" xfId="0" applyNumberFormat="1" applyFont="1" applyBorder="1" applyAlignment="1">
      <alignment wrapText="1"/>
    </xf>
    <xf numFmtId="165" fontId="10" fillId="0" borderId="18" xfId="0" applyNumberFormat="1" applyFont="1" applyBorder="1" applyAlignment="1">
      <alignment wrapText="1"/>
    </xf>
    <xf numFmtId="165" fontId="9" fillId="0" borderId="19" xfId="0" applyNumberFormat="1" applyFont="1" applyBorder="1"/>
    <xf numFmtId="165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right" wrapText="1"/>
    </xf>
    <xf numFmtId="0" fontId="6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5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showGridLines="0" tabSelected="1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0" width="10.7265625" customWidth="1"/>
    <col min="11" max="11" width="11.7265625" customWidth="1"/>
    <col min="12" max="13" width="10.7265625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s="6" customFormat="1" ht="16.5" customHeight="1" x14ac:dyDescent="0.3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3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3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ht="13" x14ac:dyDescent="0.3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ht="13" x14ac:dyDescent="0.3">
      <c r="A7" s="7" t="s">
        <v>0</v>
      </c>
      <c r="B7" s="8" t="s">
        <v>13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ht="13" x14ac:dyDescent="0.3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ht="13" x14ac:dyDescent="0.3">
      <c r="A9" s="22" t="s">
        <v>14</v>
      </c>
      <c r="B9" s="50" t="s">
        <v>15</v>
      </c>
      <c r="C9" s="51" t="s">
        <v>16</v>
      </c>
      <c r="D9" s="52">
        <v>752859617</v>
      </c>
      <c r="E9" s="53">
        <v>2882045884</v>
      </c>
      <c r="F9" s="53">
        <v>4593409503</v>
      </c>
      <c r="G9" s="53">
        <v>998283000</v>
      </c>
      <c r="H9" s="54">
        <v>9226598004</v>
      </c>
      <c r="I9" s="55">
        <v>693035418</v>
      </c>
      <c r="J9" s="56">
        <v>5173469166</v>
      </c>
      <c r="K9" s="53">
        <v>4885885410</v>
      </c>
      <c r="L9" s="56">
        <v>1158628000</v>
      </c>
      <c r="M9" s="54">
        <v>11911017994</v>
      </c>
    </row>
    <row r="10" spans="1:13" s="6" customFormat="1" ht="13" x14ac:dyDescent="0.3">
      <c r="A10" s="22" t="s">
        <v>14</v>
      </c>
      <c r="B10" s="50" t="s">
        <v>17</v>
      </c>
      <c r="C10" s="51" t="s">
        <v>18</v>
      </c>
      <c r="D10" s="52">
        <v>829204162</v>
      </c>
      <c r="E10" s="53">
        <v>3064117745</v>
      </c>
      <c r="F10" s="53">
        <v>2545427153</v>
      </c>
      <c r="G10" s="53">
        <v>381326000</v>
      </c>
      <c r="H10" s="54">
        <v>6820075060</v>
      </c>
      <c r="I10" s="55">
        <v>980400237</v>
      </c>
      <c r="J10" s="56">
        <v>2771972646</v>
      </c>
      <c r="K10" s="53">
        <v>2067739500</v>
      </c>
      <c r="L10" s="56">
        <v>331011000</v>
      </c>
      <c r="M10" s="54">
        <v>6151123383</v>
      </c>
    </row>
    <row r="11" spans="1:13" s="6" customFormat="1" ht="13" x14ac:dyDescent="0.3">
      <c r="A11" s="22" t="s">
        <v>14</v>
      </c>
      <c r="B11" s="50" t="s">
        <v>19</v>
      </c>
      <c r="C11" s="51" t="s">
        <v>20</v>
      </c>
      <c r="D11" s="52">
        <v>11485969890</v>
      </c>
      <c r="E11" s="53">
        <v>32302075562</v>
      </c>
      <c r="F11" s="53">
        <v>13782497244</v>
      </c>
      <c r="G11" s="53">
        <v>1866282000</v>
      </c>
      <c r="H11" s="54">
        <v>59436824696</v>
      </c>
      <c r="I11" s="55">
        <v>10132294594</v>
      </c>
      <c r="J11" s="56">
        <v>29231263342</v>
      </c>
      <c r="K11" s="53">
        <v>14794761073</v>
      </c>
      <c r="L11" s="56">
        <v>1570674000</v>
      </c>
      <c r="M11" s="54">
        <v>55728993009</v>
      </c>
    </row>
    <row r="12" spans="1:13" s="6" customFormat="1" ht="13" x14ac:dyDescent="0.3">
      <c r="A12" s="22" t="s">
        <v>14</v>
      </c>
      <c r="B12" s="50" t="s">
        <v>21</v>
      </c>
      <c r="C12" s="51" t="s">
        <v>22</v>
      </c>
      <c r="D12" s="52">
        <v>5248220678</v>
      </c>
      <c r="E12" s="53">
        <v>12490735133</v>
      </c>
      <c r="F12" s="53">
        <v>9258927712</v>
      </c>
      <c r="G12" s="53">
        <v>1415709000</v>
      </c>
      <c r="H12" s="54">
        <v>28413592523</v>
      </c>
      <c r="I12" s="55">
        <v>4840742840</v>
      </c>
      <c r="J12" s="56">
        <v>11250724414</v>
      </c>
      <c r="K12" s="53">
        <v>9532938402</v>
      </c>
      <c r="L12" s="56">
        <v>1177451000</v>
      </c>
      <c r="M12" s="54">
        <v>26801856656</v>
      </c>
    </row>
    <row r="13" spans="1:13" s="6" customFormat="1" ht="13" x14ac:dyDescent="0.3">
      <c r="A13" s="22" t="s">
        <v>14</v>
      </c>
      <c r="B13" s="50" t="s">
        <v>23</v>
      </c>
      <c r="C13" s="51" t="s">
        <v>24</v>
      </c>
      <c r="D13" s="52">
        <v>735607612</v>
      </c>
      <c r="E13" s="53">
        <v>1835756832</v>
      </c>
      <c r="F13" s="53">
        <v>4996170603</v>
      </c>
      <c r="G13" s="53">
        <v>475497000</v>
      </c>
      <c r="H13" s="54">
        <v>8043032047</v>
      </c>
      <c r="I13" s="55">
        <v>664309066</v>
      </c>
      <c r="J13" s="56">
        <v>1713896860</v>
      </c>
      <c r="K13" s="53">
        <v>4552415762</v>
      </c>
      <c r="L13" s="56">
        <v>514634000</v>
      </c>
      <c r="M13" s="54">
        <v>7445255688</v>
      </c>
    </row>
    <row r="14" spans="1:13" s="6" customFormat="1" ht="13" x14ac:dyDescent="0.3">
      <c r="A14" s="22" t="s">
        <v>14</v>
      </c>
      <c r="B14" s="50" t="s">
        <v>25</v>
      </c>
      <c r="C14" s="51" t="s">
        <v>26</v>
      </c>
      <c r="D14" s="52">
        <v>1629856078</v>
      </c>
      <c r="E14" s="53">
        <v>2883809663</v>
      </c>
      <c r="F14" s="53">
        <v>3617929570</v>
      </c>
      <c r="G14" s="53">
        <v>521782000</v>
      </c>
      <c r="H14" s="54">
        <v>8653377311</v>
      </c>
      <c r="I14" s="55">
        <v>1340550904</v>
      </c>
      <c r="J14" s="56">
        <v>2439438598</v>
      </c>
      <c r="K14" s="53">
        <v>3029012910</v>
      </c>
      <c r="L14" s="56">
        <v>508897000</v>
      </c>
      <c r="M14" s="54">
        <v>7317899412</v>
      </c>
    </row>
    <row r="15" spans="1:13" s="6" customFormat="1" ht="13" x14ac:dyDescent="0.3">
      <c r="A15" s="22" t="s">
        <v>14</v>
      </c>
      <c r="B15" s="50" t="s">
        <v>27</v>
      </c>
      <c r="C15" s="51" t="s">
        <v>28</v>
      </c>
      <c r="D15" s="52">
        <v>652837625</v>
      </c>
      <c r="E15" s="53">
        <v>986807032</v>
      </c>
      <c r="F15" s="53">
        <v>2634680165</v>
      </c>
      <c r="G15" s="53">
        <v>391282000</v>
      </c>
      <c r="H15" s="54">
        <v>4665606822</v>
      </c>
      <c r="I15" s="55">
        <v>607747300</v>
      </c>
      <c r="J15" s="56">
        <v>2393138087</v>
      </c>
      <c r="K15" s="53">
        <v>3140453886</v>
      </c>
      <c r="L15" s="56">
        <v>415976000</v>
      </c>
      <c r="M15" s="54">
        <v>6557315273</v>
      </c>
    </row>
    <row r="16" spans="1:13" s="6" customFormat="1" ht="13" x14ac:dyDescent="0.3">
      <c r="A16" s="22" t="s">
        <v>14</v>
      </c>
      <c r="B16" s="50" t="s">
        <v>29</v>
      </c>
      <c r="C16" s="51" t="s">
        <v>30</v>
      </c>
      <c r="D16" s="52">
        <v>357776287</v>
      </c>
      <c r="E16" s="53">
        <v>1095787692</v>
      </c>
      <c r="F16" s="53">
        <v>662474171</v>
      </c>
      <c r="G16" s="53">
        <v>329037000</v>
      </c>
      <c r="H16" s="54">
        <v>2445075150</v>
      </c>
      <c r="I16" s="55">
        <v>325086561</v>
      </c>
      <c r="J16" s="56">
        <v>1064070548</v>
      </c>
      <c r="K16" s="53">
        <v>610382678</v>
      </c>
      <c r="L16" s="56">
        <v>463979000</v>
      </c>
      <c r="M16" s="54">
        <v>2463518787</v>
      </c>
    </row>
    <row r="17" spans="1:13" s="6" customFormat="1" ht="13" x14ac:dyDescent="0.3">
      <c r="A17" s="22" t="s">
        <v>14</v>
      </c>
      <c r="B17" s="57" t="s">
        <v>31</v>
      </c>
      <c r="C17" s="51" t="s">
        <v>32</v>
      </c>
      <c r="D17" s="52">
        <v>4556155516</v>
      </c>
      <c r="E17" s="53">
        <v>12631495698</v>
      </c>
      <c r="F17" s="53">
        <v>7997227778</v>
      </c>
      <c r="G17" s="53">
        <v>1431871000</v>
      </c>
      <c r="H17" s="54">
        <v>26616749992</v>
      </c>
      <c r="I17" s="55">
        <v>4189735682</v>
      </c>
      <c r="J17" s="56">
        <v>11392279212</v>
      </c>
      <c r="K17" s="53">
        <v>7274663316</v>
      </c>
      <c r="L17" s="56">
        <v>1212068000</v>
      </c>
      <c r="M17" s="54">
        <v>24068746210</v>
      </c>
    </row>
    <row r="18" spans="1:13" s="6" customFormat="1" ht="13" x14ac:dyDescent="0.3">
      <c r="A18" s="23" t="s">
        <v>0</v>
      </c>
      <c r="B18" s="58" t="s">
        <v>614</v>
      </c>
      <c r="C18" s="59" t="s">
        <v>0</v>
      </c>
      <c r="D18" s="60">
        <f t="shared" ref="D18:M18" si="0">SUM(D9:D17)</f>
        <v>26248487465</v>
      </c>
      <c r="E18" s="61">
        <f t="shared" si="0"/>
        <v>70172631241</v>
      </c>
      <c r="F18" s="61">
        <f t="shared" si="0"/>
        <v>50088743899</v>
      </c>
      <c r="G18" s="61">
        <f t="shared" si="0"/>
        <v>7811069000</v>
      </c>
      <c r="H18" s="62">
        <f t="shared" si="0"/>
        <v>154320931605</v>
      </c>
      <c r="I18" s="63">
        <f t="shared" si="0"/>
        <v>23773902602</v>
      </c>
      <c r="J18" s="64">
        <f t="shared" si="0"/>
        <v>67430252873</v>
      </c>
      <c r="K18" s="61">
        <f t="shared" si="0"/>
        <v>49888252937</v>
      </c>
      <c r="L18" s="64">
        <f t="shared" si="0"/>
        <v>7353318000</v>
      </c>
      <c r="M18" s="62">
        <f t="shared" si="0"/>
        <v>148445726412</v>
      </c>
    </row>
    <row r="19" spans="1:13" s="6" customFormat="1" ht="12.75" customHeight="1" x14ac:dyDescent="0.3">
      <c r="A19" s="24"/>
      <c r="B19" s="65"/>
      <c r="C19" s="66"/>
      <c r="D19" s="67"/>
      <c r="E19" s="68"/>
      <c r="F19" s="68"/>
      <c r="G19" s="68"/>
      <c r="H19" s="69"/>
      <c r="I19" s="67"/>
      <c r="J19" s="68"/>
      <c r="K19" s="68"/>
      <c r="L19" s="68"/>
      <c r="M19" s="69"/>
    </row>
    <row r="20" spans="1:13" s="6" customFormat="1" ht="13" x14ac:dyDescent="0.3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3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5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20:M20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499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500</v>
      </c>
      <c r="C9" s="72" t="s">
        <v>501</v>
      </c>
      <c r="D9" s="73">
        <v>4449636</v>
      </c>
      <c r="E9" s="74">
        <v>32032668</v>
      </c>
      <c r="F9" s="74">
        <v>163871948</v>
      </c>
      <c r="G9" s="74">
        <v>12566000</v>
      </c>
      <c r="H9" s="75">
        <v>212920252</v>
      </c>
      <c r="I9" s="73">
        <v>4255404</v>
      </c>
      <c r="J9" s="74">
        <v>166352542</v>
      </c>
      <c r="K9" s="74">
        <v>137998663</v>
      </c>
      <c r="L9" s="74">
        <v>35697000</v>
      </c>
      <c r="M9" s="76">
        <v>344303609</v>
      </c>
    </row>
    <row r="10" spans="1:13" ht="13" x14ac:dyDescent="0.3">
      <c r="A10" s="47" t="s">
        <v>53</v>
      </c>
      <c r="B10" s="71" t="s">
        <v>502</v>
      </c>
      <c r="C10" s="72" t="s">
        <v>503</v>
      </c>
      <c r="D10" s="73">
        <v>113836707</v>
      </c>
      <c r="E10" s="74">
        <v>250659194</v>
      </c>
      <c r="F10" s="74">
        <v>474691463</v>
      </c>
      <c r="G10" s="74">
        <v>826000</v>
      </c>
      <c r="H10" s="75">
        <v>840013364</v>
      </c>
      <c r="I10" s="73">
        <v>113900538</v>
      </c>
      <c r="J10" s="74">
        <v>259244992</v>
      </c>
      <c r="K10" s="74">
        <v>447392046</v>
      </c>
      <c r="L10" s="74">
        <v>10582000</v>
      </c>
      <c r="M10" s="76">
        <v>831119576</v>
      </c>
    </row>
    <row r="11" spans="1:13" ht="13" x14ac:dyDescent="0.3">
      <c r="A11" s="47" t="s">
        <v>53</v>
      </c>
      <c r="B11" s="71" t="s">
        <v>504</v>
      </c>
      <c r="C11" s="72" t="s">
        <v>505</v>
      </c>
      <c r="D11" s="73">
        <v>98789287</v>
      </c>
      <c r="E11" s="74">
        <v>553344992</v>
      </c>
      <c r="F11" s="74">
        <v>138170794</v>
      </c>
      <c r="G11" s="74">
        <v>93833000</v>
      </c>
      <c r="H11" s="75">
        <v>884138073</v>
      </c>
      <c r="I11" s="73">
        <v>141521008</v>
      </c>
      <c r="J11" s="74">
        <v>720740670</v>
      </c>
      <c r="K11" s="74">
        <v>201015560</v>
      </c>
      <c r="L11" s="74">
        <v>89361000</v>
      </c>
      <c r="M11" s="76">
        <v>1152638238</v>
      </c>
    </row>
    <row r="12" spans="1:13" ht="13" x14ac:dyDescent="0.3">
      <c r="A12" s="47" t="s">
        <v>53</v>
      </c>
      <c r="B12" s="71" t="s">
        <v>506</v>
      </c>
      <c r="C12" s="72" t="s">
        <v>507</v>
      </c>
      <c r="D12" s="73">
        <v>9383853</v>
      </c>
      <c r="E12" s="74">
        <v>33338569</v>
      </c>
      <c r="F12" s="74">
        <v>47791370</v>
      </c>
      <c r="G12" s="74">
        <v>634000</v>
      </c>
      <c r="H12" s="75">
        <v>91147792</v>
      </c>
      <c r="I12" s="73">
        <v>3575051</v>
      </c>
      <c r="J12" s="74">
        <v>27242593</v>
      </c>
      <c r="K12" s="74">
        <v>46992403</v>
      </c>
      <c r="L12" s="74">
        <v>544000</v>
      </c>
      <c r="M12" s="76">
        <v>78354047</v>
      </c>
    </row>
    <row r="13" spans="1:13" ht="13" x14ac:dyDescent="0.3">
      <c r="A13" s="47" t="s">
        <v>53</v>
      </c>
      <c r="B13" s="71" t="s">
        <v>508</v>
      </c>
      <c r="C13" s="72" t="s">
        <v>509</v>
      </c>
      <c r="D13" s="73">
        <v>43258904</v>
      </c>
      <c r="E13" s="74">
        <v>30603850</v>
      </c>
      <c r="F13" s="74">
        <v>214037045</v>
      </c>
      <c r="G13" s="74">
        <v>15853000</v>
      </c>
      <c r="H13" s="75">
        <v>303752799</v>
      </c>
      <c r="I13" s="73">
        <v>30554596</v>
      </c>
      <c r="J13" s="74">
        <v>49590980</v>
      </c>
      <c r="K13" s="74">
        <v>190957222</v>
      </c>
      <c r="L13" s="74">
        <v>35612000</v>
      </c>
      <c r="M13" s="76">
        <v>306714798</v>
      </c>
    </row>
    <row r="14" spans="1:13" ht="13" x14ac:dyDescent="0.3">
      <c r="A14" s="47" t="s">
        <v>68</v>
      </c>
      <c r="B14" s="71" t="s">
        <v>510</v>
      </c>
      <c r="C14" s="72" t="s">
        <v>511</v>
      </c>
      <c r="D14" s="73">
        <v>0</v>
      </c>
      <c r="E14" s="74">
        <v>0</v>
      </c>
      <c r="F14" s="74">
        <v>146252446</v>
      </c>
      <c r="G14" s="74">
        <v>760000</v>
      </c>
      <c r="H14" s="75">
        <v>147012446</v>
      </c>
      <c r="I14" s="73">
        <v>0</v>
      </c>
      <c r="J14" s="74">
        <v>0</v>
      </c>
      <c r="K14" s="74">
        <v>319994869</v>
      </c>
      <c r="L14" s="74">
        <v>0</v>
      </c>
      <c r="M14" s="76">
        <v>319994869</v>
      </c>
    </row>
    <row r="15" spans="1:13" ht="14" x14ac:dyDescent="0.3">
      <c r="A15" s="48" t="s">
        <v>0</v>
      </c>
      <c r="B15" s="77" t="s">
        <v>512</v>
      </c>
      <c r="C15" s="78" t="s">
        <v>0</v>
      </c>
      <c r="D15" s="79">
        <f t="shared" ref="D15:M15" si="0">SUM(D9:D14)</f>
        <v>269718387</v>
      </c>
      <c r="E15" s="80">
        <f t="shared" si="0"/>
        <v>899979273</v>
      </c>
      <c r="F15" s="80">
        <f t="shared" si="0"/>
        <v>1184815066</v>
      </c>
      <c r="G15" s="80">
        <f t="shared" si="0"/>
        <v>124472000</v>
      </c>
      <c r="H15" s="81">
        <f t="shared" si="0"/>
        <v>2478984726</v>
      </c>
      <c r="I15" s="79">
        <f t="shared" si="0"/>
        <v>293806597</v>
      </c>
      <c r="J15" s="80">
        <f t="shared" si="0"/>
        <v>1223171777</v>
      </c>
      <c r="K15" s="80">
        <f t="shared" si="0"/>
        <v>1344350763</v>
      </c>
      <c r="L15" s="80">
        <f t="shared" si="0"/>
        <v>171796000</v>
      </c>
      <c r="M15" s="82">
        <f t="shared" si="0"/>
        <v>3033125137</v>
      </c>
    </row>
    <row r="16" spans="1:13" ht="13" x14ac:dyDescent="0.3">
      <c r="A16" s="47" t="s">
        <v>53</v>
      </c>
      <c r="B16" s="71" t="s">
        <v>513</v>
      </c>
      <c r="C16" s="72" t="s">
        <v>514</v>
      </c>
      <c r="D16" s="73">
        <v>29322034</v>
      </c>
      <c r="E16" s="74">
        <v>183823</v>
      </c>
      <c r="F16" s="74">
        <v>59847296</v>
      </c>
      <c r="G16" s="74">
        <v>679000</v>
      </c>
      <c r="H16" s="75">
        <v>90032153</v>
      </c>
      <c r="I16" s="73">
        <v>28267965</v>
      </c>
      <c r="J16" s="74">
        <v>283218</v>
      </c>
      <c r="K16" s="74">
        <v>60643536</v>
      </c>
      <c r="L16" s="74">
        <v>715000</v>
      </c>
      <c r="M16" s="76">
        <v>89909719</v>
      </c>
    </row>
    <row r="17" spans="1:13" ht="13" x14ac:dyDescent="0.3">
      <c r="A17" s="47" t="s">
        <v>53</v>
      </c>
      <c r="B17" s="71" t="s">
        <v>515</v>
      </c>
      <c r="C17" s="72" t="s">
        <v>516</v>
      </c>
      <c r="D17" s="73">
        <v>9484169</v>
      </c>
      <c r="E17" s="74">
        <v>30038176</v>
      </c>
      <c r="F17" s="74">
        <v>56867187</v>
      </c>
      <c r="G17" s="74">
        <v>644000</v>
      </c>
      <c r="H17" s="75">
        <v>97033532</v>
      </c>
      <c r="I17" s="73">
        <v>8289172</v>
      </c>
      <c r="J17" s="74">
        <v>46422062</v>
      </c>
      <c r="K17" s="74">
        <v>54998644</v>
      </c>
      <c r="L17" s="74">
        <v>598000</v>
      </c>
      <c r="M17" s="76">
        <v>110307878</v>
      </c>
    </row>
    <row r="18" spans="1:13" ht="13" x14ac:dyDescent="0.3">
      <c r="A18" s="47" t="s">
        <v>53</v>
      </c>
      <c r="B18" s="71" t="s">
        <v>517</v>
      </c>
      <c r="C18" s="72" t="s">
        <v>518</v>
      </c>
      <c r="D18" s="73">
        <v>36866505</v>
      </c>
      <c r="E18" s="74">
        <v>44700301</v>
      </c>
      <c r="F18" s="74">
        <v>16984557</v>
      </c>
      <c r="G18" s="74">
        <v>8865000</v>
      </c>
      <c r="H18" s="75">
        <v>107416363</v>
      </c>
      <c r="I18" s="73">
        <v>70800803</v>
      </c>
      <c r="J18" s="74">
        <v>61525988</v>
      </c>
      <c r="K18" s="74">
        <v>171833540</v>
      </c>
      <c r="L18" s="74">
        <v>2697000</v>
      </c>
      <c r="M18" s="76">
        <v>306857331</v>
      </c>
    </row>
    <row r="19" spans="1:13" ht="13" x14ac:dyDescent="0.3">
      <c r="A19" s="47" t="s">
        <v>53</v>
      </c>
      <c r="B19" s="71" t="s">
        <v>519</v>
      </c>
      <c r="C19" s="72" t="s">
        <v>520</v>
      </c>
      <c r="D19" s="73">
        <v>40578730</v>
      </c>
      <c r="E19" s="74">
        <v>84753932</v>
      </c>
      <c r="F19" s="74">
        <v>56718290</v>
      </c>
      <c r="G19" s="74">
        <v>660000</v>
      </c>
      <c r="H19" s="75">
        <v>182710952</v>
      </c>
      <c r="I19" s="73">
        <v>22235545</v>
      </c>
      <c r="J19" s="74">
        <v>47877138</v>
      </c>
      <c r="K19" s="74">
        <v>59905039</v>
      </c>
      <c r="L19" s="74">
        <v>1245000</v>
      </c>
      <c r="M19" s="76">
        <v>131262722</v>
      </c>
    </row>
    <row r="20" spans="1:13" ht="13" x14ac:dyDescent="0.3">
      <c r="A20" s="47" t="s">
        <v>53</v>
      </c>
      <c r="B20" s="71" t="s">
        <v>521</v>
      </c>
      <c r="C20" s="72" t="s">
        <v>522</v>
      </c>
      <c r="D20" s="73">
        <v>18030030</v>
      </c>
      <c r="E20" s="74">
        <v>32662211</v>
      </c>
      <c r="F20" s="74">
        <v>83992166</v>
      </c>
      <c r="G20" s="74">
        <v>789000</v>
      </c>
      <c r="H20" s="75">
        <v>135473407</v>
      </c>
      <c r="I20" s="73">
        <v>-44217151</v>
      </c>
      <c r="J20" s="74">
        <v>34921574</v>
      </c>
      <c r="K20" s="74">
        <v>83702524</v>
      </c>
      <c r="L20" s="74">
        <v>1878000</v>
      </c>
      <c r="M20" s="76">
        <v>76284947</v>
      </c>
    </row>
    <row r="21" spans="1:13" ht="13" x14ac:dyDescent="0.3">
      <c r="A21" s="47" t="s">
        <v>68</v>
      </c>
      <c r="B21" s="71" t="s">
        <v>523</v>
      </c>
      <c r="C21" s="72" t="s">
        <v>524</v>
      </c>
      <c r="D21" s="73">
        <v>0</v>
      </c>
      <c r="E21" s="74">
        <v>49354655</v>
      </c>
      <c r="F21" s="74">
        <v>316695398</v>
      </c>
      <c r="G21" s="74">
        <v>2156000</v>
      </c>
      <c r="H21" s="75">
        <v>368206053</v>
      </c>
      <c r="I21" s="73">
        <v>0</v>
      </c>
      <c r="J21" s="74">
        <v>22014</v>
      </c>
      <c r="K21" s="74">
        <v>377847691</v>
      </c>
      <c r="L21" s="74">
        <v>1030000</v>
      </c>
      <c r="M21" s="76">
        <v>378899705</v>
      </c>
    </row>
    <row r="22" spans="1:13" ht="14" x14ac:dyDescent="0.3">
      <c r="A22" s="48" t="s">
        <v>0</v>
      </c>
      <c r="B22" s="77" t="s">
        <v>525</v>
      </c>
      <c r="C22" s="78" t="s">
        <v>0</v>
      </c>
      <c r="D22" s="79">
        <f t="shared" ref="D22:M22" si="1">SUM(D16:D21)</f>
        <v>134281468</v>
      </c>
      <c r="E22" s="80">
        <f t="shared" si="1"/>
        <v>241693098</v>
      </c>
      <c r="F22" s="80">
        <f t="shared" si="1"/>
        <v>591104894</v>
      </c>
      <c r="G22" s="80">
        <f t="shared" si="1"/>
        <v>13793000</v>
      </c>
      <c r="H22" s="81">
        <f t="shared" si="1"/>
        <v>980872460</v>
      </c>
      <c r="I22" s="79">
        <f t="shared" si="1"/>
        <v>85376334</v>
      </c>
      <c r="J22" s="80">
        <f t="shared" si="1"/>
        <v>191051994</v>
      </c>
      <c r="K22" s="80">
        <f t="shared" si="1"/>
        <v>808930974</v>
      </c>
      <c r="L22" s="80">
        <f t="shared" si="1"/>
        <v>8163000</v>
      </c>
      <c r="M22" s="82">
        <f t="shared" si="1"/>
        <v>1093522302</v>
      </c>
    </row>
    <row r="23" spans="1:13" ht="13" x14ac:dyDescent="0.3">
      <c r="A23" s="47" t="s">
        <v>53</v>
      </c>
      <c r="B23" s="71" t="s">
        <v>526</v>
      </c>
      <c r="C23" s="72" t="s">
        <v>527</v>
      </c>
      <c r="D23" s="73">
        <v>10556298</v>
      </c>
      <c r="E23" s="74">
        <v>67777183</v>
      </c>
      <c r="F23" s="74">
        <v>48712666</v>
      </c>
      <c r="G23" s="74">
        <v>7845000</v>
      </c>
      <c r="H23" s="75">
        <v>134891147</v>
      </c>
      <c r="I23" s="73">
        <v>6163863</v>
      </c>
      <c r="J23" s="74">
        <v>65602079</v>
      </c>
      <c r="K23" s="74">
        <v>29092210</v>
      </c>
      <c r="L23" s="74">
        <v>11000000</v>
      </c>
      <c r="M23" s="76">
        <v>111858152</v>
      </c>
    </row>
    <row r="24" spans="1:13" ht="13" x14ac:dyDescent="0.3">
      <c r="A24" s="47" t="s">
        <v>53</v>
      </c>
      <c r="B24" s="71" t="s">
        <v>528</v>
      </c>
      <c r="C24" s="72" t="s">
        <v>529</v>
      </c>
      <c r="D24" s="73">
        <v>-148537</v>
      </c>
      <c r="E24" s="74">
        <v>-1266459822</v>
      </c>
      <c r="F24" s="74">
        <v>34607813</v>
      </c>
      <c r="G24" s="74">
        <v>3187000</v>
      </c>
      <c r="H24" s="75">
        <v>-1228813546</v>
      </c>
      <c r="I24" s="73">
        <v>1596420</v>
      </c>
      <c r="J24" s="74">
        <v>20460229</v>
      </c>
      <c r="K24" s="74">
        <v>40667314</v>
      </c>
      <c r="L24" s="74">
        <v>0</v>
      </c>
      <c r="M24" s="76">
        <v>62723963</v>
      </c>
    </row>
    <row r="25" spans="1:13" ht="13" x14ac:dyDescent="0.3">
      <c r="A25" s="47" t="s">
        <v>53</v>
      </c>
      <c r="B25" s="71" t="s">
        <v>530</v>
      </c>
      <c r="C25" s="72" t="s">
        <v>531</v>
      </c>
      <c r="D25" s="73">
        <v>2400784</v>
      </c>
      <c r="E25" s="74">
        <v>3397103</v>
      </c>
      <c r="F25" s="74">
        <v>92354728</v>
      </c>
      <c r="G25" s="74">
        <v>829000</v>
      </c>
      <c r="H25" s="75">
        <v>98981615</v>
      </c>
      <c r="I25" s="73">
        <v>2746458</v>
      </c>
      <c r="J25" s="74">
        <v>3296173</v>
      </c>
      <c r="K25" s="74">
        <v>88126290</v>
      </c>
      <c r="L25" s="74">
        <v>3771000</v>
      </c>
      <c r="M25" s="76">
        <v>97939921</v>
      </c>
    </row>
    <row r="26" spans="1:13" ht="13" x14ac:dyDescent="0.3">
      <c r="A26" s="47" t="s">
        <v>53</v>
      </c>
      <c r="B26" s="71" t="s">
        <v>532</v>
      </c>
      <c r="C26" s="72" t="s">
        <v>533</v>
      </c>
      <c r="D26" s="73">
        <v>9793875</v>
      </c>
      <c r="E26" s="74">
        <v>41528612</v>
      </c>
      <c r="F26" s="74">
        <v>26564813</v>
      </c>
      <c r="G26" s="74">
        <v>1110000</v>
      </c>
      <c r="H26" s="75">
        <v>78997300</v>
      </c>
      <c r="I26" s="73">
        <v>8689762</v>
      </c>
      <c r="J26" s="74">
        <v>37407493</v>
      </c>
      <c r="K26" s="74">
        <v>21363235</v>
      </c>
      <c r="L26" s="74">
        <v>6540000</v>
      </c>
      <c r="M26" s="76">
        <v>74000490</v>
      </c>
    </row>
    <row r="27" spans="1:13" ht="13" x14ac:dyDescent="0.3">
      <c r="A27" s="47" t="s">
        <v>53</v>
      </c>
      <c r="B27" s="71" t="s">
        <v>534</v>
      </c>
      <c r="C27" s="72" t="s">
        <v>535</v>
      </c>
      <c r="D27" s="73">
        <v>0</v>
      </c>
      <c r="E27" s="74">
        <v>0</v>
      </c>
      <c r="F27" s="74">
        <v>55815504</v>
      </c>
      <c r="G27" s="74">
        <v>600000</v>
      </c>
      <c r="H27" s="75">
        <v>56415504</v>
      </c>
      <c r="I27" s="73">
        <v>0</v>
      </c>
      <c r="J27" s="74">
        <v>0</v>
      </c>
      <c r="K27" s="74">
        <v>50707139</v>
      </c>
      <c r="L27" s="74">
        <v>2916000</v>
      </c>
      <c r="M27" s="76">
        <v>53623139</v>
      </c>
    </row>
    <row r="28" spans="1:13" ht="13" x14ac:dyDescent="0.3">
      <c r="A28" s="47" t="s">
        <v>68</v>
      </c>
      <c r="B28" s="71" t="s">
        <v>536</v>
      </c>
      <c r="C28" s="72" t="s">
        <v>537</v>
      </c>
      <c r="D28" s="73">
        <v>0</v>
      </c>
      <c r="E28" s="74">
        <v>0</v>
      </c>
      <c r="F28" s="74">
        <v>-5513062</v>
      </c>
      <c r="G28" s="74">
        <v>192759000</v>
      </c>
      <c r="H28" s="75">
        <v>187245938</v>
      </c>
      <c r="I28" s="73">
        <v>0</v>
      </c>
      <c r="J28" s="74">
        <v>0</v>
      </c>
      <c r="K28" s="74">
        <v>34245748</v>
      </c>
      <c r="L28" s="74">
        <v>144000000</v>
      </c>
      <c r="M28" s="76">
        <v>178245748</v>
      </c>
    </row>
    <row r="29" spans="1:13" ht="14" x14ac:dyDescent="0.3">
      <c r="A29" s="48" t="s">
        <v>0</v>
      </c>
      <c r="B29" s="77" t="s">
        <v>538</v>
      </c>
      <c r="C29" s="78" t="s">
        <v>0</v>
      </c>
      <c r="D29" s="79">
        <f t="shared" ref="D29:M29" si="2">SUM(D23:D28)</f>
        <v>22602420</v>
      </c>
      <c r="E29" s="80">
        <f t="shared" si="2"/>
        <v>-1153756924</v>
      </c>
      <c r="F29" s="80">
        <f t="shared" si="2"/>
        <v>252542462</v>
      </c>
      <c r="G29" s="80">
        <f t="shared" si="2"/>
        <v>206330000</v>
      </c>
      <c r="H29" s="81">
        <f t="shared" si="2"/>
        <v>-672282042</v>
      </c>
      <c r="I29" s="79">
        <f t="shared" si="2"/>
        <v>19196503</v>
      </c>
      <c r="J29" s="80">
        <f t="shared" si="2"/>
        <v>126765974</v>
      </c>
      <c r="K29" s="80">
        <f t="shared" si="2"/>
        <v>264201936</v>
      </c>
      <c r="L29" s="80">
        <f t="shared" si="2"/>
        <v>168227000</v>
      </c>
      <c r="M29" s="82">
        <f t="shared" si="2"/>
        <v>578391413</v>
      </c>
    </row>
    <row r="30" spans="1:13" ht="13" x14ac:dyDescent="0.3">
      <c r="A30" s="47" t="s">
        <v>53</v>
      </c>
      <c r="B30" s="71" t="s">
        <v>539</v>
      </c>
      <c r="C30" s="72" t="s">
        <v>540</v>
      </c>
      <c r="D30" s="73">
        <v>131220163</v>
      </c>
      <c r="E30" s="74">
        <v>610754036</v>
      </c>
      <c r="F30" s="74">
        <v>459552681</v>
      </c>
      <c r="G30" s="74">
        <v>2673000</v>
      </c>
      <c r="H30" s="75">
        <v>1204199880</v>
      </c>
      <c r="I30" s="73">
        <v>120726381</v>
      </c>
      <c r="J30" s="74">
        <v>539344040</v>
      </c>
      <c r="K30" s="74">
        <v>387838058</v>
      </c>
      <c r="L30" s="74">
        <v>26199000</v>
      </c>
      <c r="M30" s="76">
        <v>1074107479</v>
      </c>
    </row>
    <row r="31" spans="1:13" ht="13" x14ac:dyDescent="0.3">
      <c r="A31" s="47" t="s">
        <v>53</v>
      </c>
      <c r="B31" s="71" t="s">
        <v>541</v>
      </c>
      <c r="C31" s="72" t="s">
        <v>542</v>
      </c>
      <c r="D31" s="73">
        <v>16948043</v>
      </c>
      <c r="E31" s="74">
        <v>47921705</v>
      </c>
      <c r="F31" s="74">
        <v>57108881</v>
      </c>
      <c r="G31" s="74">
        <v>15639000</v>
      </c>
      <c r="H31" s="75">
        <v>137617629</v>
      </c>
      <c r="I31" s="73">
        <v>16699619</v>
      </c>
      <c r="J31" s="74">
        <v>48986541</v>
      </c>
      <c r="K31" s="74">
        <v>99280739</v>
      </c>
      <c r="L31" s="74">
        <v>15591000</v>
      </c>
      <c r="M31" s="76">
        <v>180557899</v>
      </c>
    </row>
    <row r="32" spans="1:13" ht="13" x14ac:dyDescent="0.3">
      <c r="A32" s="47" t="s">
        <v>53</v>
      </c>
      <c r="B32" s="71" t="s">
        <v>543</v>
      </c>
      <c r="C32" s="72" t="s">
        <v>544</v>
      </c>
      <c r="D32" s="73">
        <v>78067144</v>
      </c>
      <c r="E32" s="74">
        <v>340215844</v>
      </c>
      <c r="F32" s="74">
        <v>13439278</v>
      </c>
      <c r="G32" s="74">
        <v>26179000</v>
      </c>
      <c r="H32" s="75">
        <v>457901266</v>
      </c>
      <c r="I32" s="73">
        <v>71941866</v>
      </c>
      <c r="J32" s="74">
        <v>263817761</v>
      </c>
      <c r="K32" s="74">
        <v>172093184</v>
      </c>
      <c r="L32" s="74">
        <v>24000000</v>
      </c>
      <c r="M32" s="76">
        <v>531852811</v>
      </c>
    </row>
    <row r="33" spans="1:13" ht="13" x14ac:dyDescent="0.3">
      <c r="A33" s="47" t="s">
        <v>68</v>
      </c>
      <c r="B33" s="71" t="s">
        <v>545</v>
      </c>
      <c r="C33" s="72" t="s">
        <v>546</v>
      </c>
      <c r="D33" s="73">
        <v>0</v>
      </c>
      <c r="E33" s="74">
        <v>0</v>
      </c>
      <c r="F33" s="74">
        <v>76116903</v>
      </c>
      <c r="G33" s="74">
        <v>2196000</v>
      </c>
      <c r="H33" s="75">
        <v>78312903</v>
      </c>
      <c r="I33" s="73">
        <v>0</v>
      </c>
      <c r="J33" s="74">
        <v>0</v>
      </c>
      <c r="K33" s="74">
        <v>63758232</v>
      </c>
      <c r="L33" s="74">
        <v>2000000</v>
      </c>
      <c r="M33" s="76">
        <v>65758232</v>
      </c>
    </row>
    <row r="34" spans="1:13" ht="14" x14ac:dyDescent="0.3">
      <c r="A34" s="48" t="s">
        <v>0</v>
      </c>
      <c r="B34" s="77" t="s">
        <v>547</v>
      </c>
      <c r="C34" s="78" t="s">
        <v>0</v>
      </c>
      <c r="D34" s="79">
        <f t="shared" ref="D34:M34" si="3">SUM(D30:D33)</f>
        <v>226235350</v>
      </c>
      <c r="E34" s="80">
        <f t="shared" si="3"/>
        <v>998891585</v>
      </c>
      <c r="F34" s="80">
        <f t="shared" si="3"/>
        <v>606217743</v>
      </c>
      <c r="G34" s="80">
        <f t="shared" si="3"/>
        <v>46687000</v>
      </c>
      <c r="H34" s="81">
        <f t="shared" si="3"/>
        <v>1878031678</v>
      </c>
      <c r="I34" s="79">
        <f t="shared" si="3"/>
        <v>209367866</v>
      </c>
      <c r="J34" s="80">
        <f t="shared" si="3"/>
        <v>852148342</v>
      </c>
      <c r="K34" s="80">
        <f t="shared" si="3"/>
        <v>722970213</v>
      </c>
      <c r="L34" s="80">
        <f t="shared" si="3"/>
        <v>67790000</v>
      </c>
      <c r="M34" s="82">
        <f t="shared" si="3"/>
        <v>1852276421</v>
      </c>
    </row>
    <row r="35" spans="1:13" ht="14" x14ac:dyDescent="0.3">
      <c r="A35" s="49" t="s">
        <v>0</v>
      </c>
      <c r="B35" s="83" t="s">
        <v>548</v>
      </c>
      <c r="C35" s="84" t="s">
        <v>0</v>
      </c>
      <c r="D35" s="85">
        <f t="shared" ref="D35:M35" si="4">SUM(D9:D14,D16:D21,D23:D28,D30:D33)</f>
        <v>652837625</v>
      </c>
      <c r="E35" s="86">
        <f t="shared" si="4"/>
        <v>986807032</v>
      </c>
      <c r="F35" s="86">
        <f t="shared" si="4"/>
        <v>2634680165</v>
      </c>
      <c r="G35" s="86">
        <f t="shared" si="4"/>
        <v>391282000</v>
      </c>
      <c r="H35" s="87">
        <f t="shared" si="4"/>
        <v>4665606822</v>
      </c>
      <c r="I35" s="85">
        <f t="shared" si="4"/>
        <v>607747300</v>
      </c>
      <c r="J35" s="86">
        <f t="shared" si="4"/>
        <v>2393138087</v>
      </c>
      <c r="K35" s="86">
        <f t="shared" si="4"/>
        <v>3140453886</v>
      </c>
      <c r="L35" s="86">
        <f t="shared" si="4"/>
        <v>415976000</v>
      </c>
      <c r="M35" s="88">
        <f t="shared" si="4"/>
        <v>6557315273</v>
      </c>
    </row>
    <row r="36" spans="1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549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36</v>
      </c>
      <c r="C9" s="72" t="s">
        <v>37</v>
      </c>
      <c r="D9" s="73">
        <v>3462051938</v>
      </c>
      <c r="E9" s="74">
        <v>8396976096</v>
      </c>
      <c r="F9" s="74">
        <v>5842626411</v>
      </c>
      <c r="G9" s="74">
        <v>1077646000</v>
      </c>
      <c r="H9" s="75">
        <v>18779300445</v>
      </c>
      <c r="I9" s="73">
        <v>3185682736</v>
      </c>
      <c r="J9" s="74">
        <v>7673422758</v>
      </c>
      <c r="K9" s="74">
        <v>5183629455</v>
      </c>
      <c r="L9" s="74">
        <v>830949000</v>
      </c>
      <c r="M9" s="76">
        <v>16873683949</v>
      </c>
    </row>
    <row r="10" spans="1:13" ht="14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3462051938</v>
      </c>
      <c r="E10" s="80">
        <f t="shared" si="0"/>
        <v>8396976096</v>
      </c>
      <c r="F10" s="80">
        <f t="shared" si="0"/>
        <v>5842626411</v>
      </c>
      <c r="G10" s="80">
        <f t="shared" si="0"/>
        <v>1077646000</v>
      </c>
      <c r="H10" s="81">
        <f t="shared" si="0"/>
        <v>18779300445</v>
      </c>
      <c r="I10" s="79">
        <f t="shared" si="0"/>
        <v>3185682736</v>
      </c>
      <c r="J10" s="80">
        <f t="shared" si="0"/>
        <v>7673422758</v>
      </c>
      <c r="K10" s="80">
        <f t="shared" si="0"/>
        <v>5183629455</v>
      </c>
      <c r="L10" s="80">
        <f t="shared" si="0"/>
        <v>830949000</v>
      </c>
      <c r="M10" s="82">
        <f t="shared" si="0"/>
        <v>16873683949</v>
      </c>
    </row>
    <row r="11" spans="1:13" ht="13" x14ac:dyDescent="0.3">
      <c r="A11" s="47" t="s">
        <v>53</v>
      </c>
      <c r="B11" s="71" t="s">
        <v>550</v>
      </c>
      <c r="C11" s="72" t="s">
        <v>551</v>
      </c>
      <c r="D11" s="73">
        <v>12419012</v>
      </c>
      <c r="E11" s="74">
        <v>79238853</v>
      </c>
      <c r="F11" s="74">
        <v>52048993</v>
      </c>
      <c r="G11" s="74">
        <v>7544000</v>
      </c>
      <c r="H11" s="75">
        <v>151250858</v>
      </c>
      <c r="I11" s="73">
        <v>11367172</v>
      </c>
      <c r="J11" s="74">
        <v>73439655</v>
      </c>
      <c r="K11" s="74">
        <v>43360492</v>
      </c>
      <c r="L11" s="74">
        <v>1476000</v>
      </c>
      <c r="M11" s="76">
        <v>129643319</v>
      </c>
    </row>
    <row r="12" spans="1:13" ht="13" x14ac:dyDescent="0.3">
      <c r="A12" s="47" t="s">
        <v>53</v>
      </c>
      <c r="B12" s="71" t="s">
        <v>552</v>
      </c>
      <c r="C12" s="72" t="s">
        <v>553</v>
      </c>
      <c r="D12" s="73">
        <v>18943979</v>
      </c>
      <c r="E12" s="74">
        <v>55533799</v>
      </c>
      <c r="F12" s="74">
        <v>58135680</v>
      </c>
      <c r="G12" s="74">
        <v>2770000</v>
      </c>
      <c r="H12" s="75">
        <v>135383458</v>
      </c>
      <c r="I12" s="73">
        <v>16492426</v>
      </c>
      <c r="J12" s="74">
        <v>48723452</v>
      </c>
      <c r="K12" s="74">
        <v>40095361</v>
      </c>
      <c r="L12" s="74">
        <v>10690000</v>
      </c>
      <c r="M12" s="76">
        <v>116001239</v>
      </c>
    </row>
    <row r="13" spans="1:13" ht="13" x14ac:dyDescent="0.3">
      <c r="A13" s="47" t="s">
        <v>53</v>
      </c>
      <c r="B13" s="71" t="s">
        <v>554</v>
      </c>
      <c r="C13" s="72" t="s">
        <v>555</v>
      </c>
      <c r="D13" s="73">
        <v>29598348</v>
      </c>
      <c r="E13" s="74">
        <v>82258368</v>
      </c>
      <c r="F13" s="74">
        <v>48719709</v>
      </c>
      <c r="G13" s="74">
        <v>2825000</v>
      </c>
      <c r="H13" s="75">
        <v>163401425</v>
      </c>
      <c r="I13" s="73">
        <v>27213517</v>
      </c>
      <c r="J13" s="74">
        <v>70584151</v>
      </c>
      <c r="K13" s="74">
        <v>47047775</v>
      </c>
      <c r="L13" s="74">
        <v>2646000</v>
      </c>
      <c r="M13" s="76">
        <v>147491443</v>
      </c>
    </row>
    <row r="14" spans="1:13" ht="13" x14ac:dyDescent="0.3">
      <c r="A14" s="47" t="s">
        <v>53</v>
      </c>
      <c r="B14" s="71" t="s">
        <v>556</v>
      </c>
      <c r="C14" s="72" t="s">
        <v>557</v>
      </c>
      <c r="D14" s="73">
        <v>93164477</v>
      </c>
      <c r="E14" s="74">
        <v>297944605</v>
      </c>
      <c r="F14" s="74">
        <v>114921822</v>
      </c>
      <c r="G14" s="74">
        <v>943000</v>
      </c>
      <c r="H14" s="75">
        <v>506973904</v>
      </c>
      <c r="I14" s="73">
        <v>86041602</v>
      </c>
      <c r="J14" s="74">
        <v>233308654</v>
      </c>
      <c r="K14" s="74">
        <v>92895370</v>
      </c>
      <c r="L14" s="74">
        <v>615000</v>
      </c>
      <c r="M14" s="76">
        <v>412860626</v>
      </c>
    </row>
    <row r="15" spans="1:13" ht="13" x14ac:dyDescent="0.3">
      <c r="A15" s="47" t="s">
        <v>53</v>
      </c>
      <c r="B15" s="71" t="s">
        <v>558</v>
      </c>
      <c r="C15" s="72" t="s">
        <v>559</v>
      </c>
      <c r="D15" s="73">
        <v>53615849</v>
      </c>
      <c r="E15" s="74">
        <v>200846451</v>
      </c>
      <c r="F15" s="74">
        <v>159244234</v>
      </c>
      <c r="G15" s="74">
        <v>11150000</v>
      </c>
      <c r="H15" s="75">
        <v>424856534</v>
      </c>
      <c r="I15" s="73">
        <v>50460741</v>
      </c>
      <c r="J15" s="74">
        <v>174412202</v>
      </c>
      <c r="K15" s="74">
        <v>67473007</v>
      </c>
      <c r="L15" s="74">
        <v>10716000</v>
      </c>
      <c r="M15" s="76">
        <v>303061950</v>
      </c>
    </row>
    <row r="16" spans="1:13" ht="13" x14ac:dyDescent="0.3">
      <c r="A16" s="47" t="s">
        <v>68</v>
      </c>
      <c r="B16" s="71" t="s">
        <v>560</v>
      </c>
      <c r="C16" s="72" t="s">
        <v>561</v>
      </c>
      <c r="D16" s="73">
        <v>0</v>
      </c>
      <c r="E16" s="74">
        <v>49246741</v>
      </c>
      <c r="F16" s="74">
        <v>123999800</v>
      </c>
      <c r="G16" s="74">
        <v>751000</v>
      </c>
      <c r="H16" s="75">
        <v>173997541</v>
      </c>
      <c r="I16" s="73">
        <v>0</v>
      </c>
      <c r="J16" s="74">
        <v>45840603</v>
      </c>
      <c r="K16" s="74">
        <v>119417634</v>
      </c>
      <c r="L16" s="74">
        <v>577000</v>
      </c>
      <c r="M16" s="76">
        <v>165835237</v>
      </c>
    </row>
    <row r="17" spans="1:13" ht="14" x14ac:dyDescent="0.3">
      <c r="A17" s="48" t="s">
        <v>0</v>
      </c>
      <c r="B17" s="77" t="s">
        <v>562</v>
      </c>
      <c r="C17" s="78" t="s">
        <v>0</v>
      </c>
      <c r="D17" s="79">
        <f t="shared" ref="D17:M17" si="1">SUM(D11:D16)</f>
        <v>207741665</v>
      </c>
      <c r="E17" s="80">
        <f t="shared" si="1"/>
        <v>765068817</v>
      </c>
      <c r="F17" s="80">
        <f t="shared" si="1"/>
        <v>557070238</v>
      </c>
      <c r="G17" s="80">
        <f t="shared" si="1"/>
        <v>25983000</v>
      </c>
      <c r="H17" s="81">
        <f t="shared" si="1"/>
        <v>1555863720</v>
      </c>
      <c r="I17" s="79">
        <f t="shared" si="1"/>
        <v>191575458</v>
      </c>
      <c r="J17" s="80">
        <f t="shared" si="1"/>
        <v>646308717</v>
      </c>
      <c r="K17" s="80">
        <f t="shared" si="1"/>
        <v>410289639</v>
      </c>
      <c r="L17" s="80">
        <f t="shared" si="1"/>
        <v>26720000</v>
      </c>
      <c r="M17" s="82">
        <f t="shared" si="1"/>
        <v>1274893814</v>
      </c>
    </row>
    <row r="18" spans="1:13" ht="13" x14ac:dyDescent="0.3">
      <c r="A18" s="47" t="s">
        <v>53</v>
      </c>
      <c r="B18" s="71" t="s">
        <v>563</v>
      </c>
      <c r="C18" s="72" t="s">
        <v>564</v>
      </c>
      <c r="D18" s="73">
        <v>18583248</v>
      </c>
      <c r="E18" s="74">
        <v>110179381</v>
      </c>
      <c r="F18" s="74">
        <v>85895307</v>
      </c>
      <c r="G18" s="74">
        <v>1822000</v>
      </c>
      <c r="H18" s="75">
        <v>216479936</v>
      </c>
      <c r="I18" s="73">
        <v>16796071</v>
      </c>
      <c r="J18" s="74">
        <v>96976751</v>
      </c>
      <c r="K18" s="74">
        <v>74114720</v>
      </c>
      <c r="L18" s="74">
        <v>5452000</v>
      </c>
      <c r="M18" s="76">
        <v>193339542</v>
      </c>
    </row>
    <row r="19" spans="1:13" ht="13" x14ac:dyDescent="0.3">
      <c r="A19" s="47" t="s">
        <v>53</v>
      </c>
      <c r="B19" s="71" t="s">
        <v>565</v>
      </c>
      <c r="C19" s="72" t="s">
        <v>566</v>
      </c>
      <c r="D19" s="73">
        <v>127624596</v>
      </c>
      <c r="E19" s="74">
        <v>629411937</v>
      </c>
      <c r="F19" s="74">
        <v>60949076</v>
      </c>
      <c r="G19" s="74">
        <v>140749000</v>
      </c>
      <c r="H19" s="75">
        <v>958734609</v>
      </c>
      <c r="I19" s="73">
        <v>115723072</v>
      </c>
      <c r="J19" s="74">
        <v>548798537</v>
      </c>
      <c r="K19" s="74">
        <v>96578459</v>
      </c>
      <c r="L19" s="74">
        <v>92244000</v>
      </c>
      <c r="M19" s="76">
        <v>853344068</v>
      </c>
    </row>
    <row r="20" spans="1:13" ht="13" x14ac:dyDescent="0.3">
      <c r="A20" s="47" t="s">
        <v>53</v>
      </c>
      <c r="B20" s="71" t="s">
        <v>567</v>
      </c>
      <c r="C20" s="72" t="s">
        <v>568</v>
      </c>
      <c r="D20" s="73">
        <v>123813646</v>
      </c>
      <c r="E20" s="74">
        <v>362193420</v>
      </c>
      <c r="F20" s="74">
        <v>165020496</v>
      </c>
      <c r="G20" s="74">
        <v>29056000</v>
      </c>
      <c r="H20" s="75">
        <v>680083562</v>
      </c>
      <c r="I20" s="73">
        <v>114074613</v>
      </c>
      <c r="J20" s="74">
        <v>338189277</v>
      </c>
      <c r="K20" s="74">
        <v>86683801</v>
      </c>
      <c r="L20" s="74">
        <v>29319000</v>
      </c>
      <c r="M20" s="76">
        <v>568266691</v>
      </c>
    </row>
    <row r="21" spans="1:13" ht="13" x14ac:dyDescent="0.3">
      <c r="A21" s="47" t="s">
        <v>53</v>
      </c>
      <c r="B21" s="71" t="s">
        <v>569</v>
      </c>
      <c r="C21" s="72" t="s">
        <v>570</v>
      </c>
      <c r="D21" s="73">
        <v>46391759</v>
      </c>
      <c r="E21" s="74">
        <v>251108709</v>
      </c>
      <c r="F21" s="74">
        <v>91416769</v>
      </c>
      <c r="G21" s="74">
        <v>10977000</v>
      </c>
      <c r="H21" s="75">
        <v>399894237</v>
      </c>
      <c r="I21" s="73">
        <v>42442097</v>
      </c>
      <c r="J21" s="74">
        <v>216678981</v>
      </c>
      <c r="K21" s="74">
        <v>80859591</v>
      </c>
      <c r="L21" s="74">
        <v>853000</v>
      </c>
      <c r="M21" s="76">
        <v>340833669</v>
      </c>
    </row>
    <row r="22" spans="1:13" ht="13" x14ac:dyDescent="0.3">
      <c r="A22" s="47" t="s">
        <v>53</v>
      </c>
      <c r="B22" s="71" t="s">
        <v>571</v>
      </c>
      <c r="C22" s="72" t="s">
        <v>572</v>
      </c>
      <c r="D22" s="73">
        <v>28425155</v>
      </c>
      <c r="E22" s="74">
        <v>224069626</v>
      </c>
      <c r="F22" s="74">
        <v>55449232</v>
      </c>
      <c r="G22" s="74">
        <v>3888000</v>
      </c>
      <c r="H22" s="75">
        <v>311832013</v>
      </c>
      <c r="I22" s="73">
        <v>26859609</v>
      </c>
      <c r="J22" s="74">
        <v>200861468</v>
      </c>
      <c r="K22" s="74">
        <v>63792261</v>
      </c>
      <c r="L22" s="74">
        <v>740000</v>
      </c>
      <c r="M22" s="76">
        <v>292253338</v>
      </c>
    </row>
    <row r="23" spans="1:13" ht="13" x14ac:dyDescent="0.3">
      <c r="A23" s="47" t="s">
        <v>68</v>
      </c>
      <c r="B23" s="71" t="s">
        <v>573</v>
      </c>
      <c r="C23" s="72" t="s">
        <v>574</v>
      </c>
      <c r="D23" s="73">
        <v>0</v>
      </c>
      <c r="E23" s="74">
        <v>0</v>
      </c>
      <c r="F23" s="74">
        <v>146020529</v>
      </c>
      <c r="G23" s="74">
        <v>665000</v>
      </c>
      <c r="H23" s="75">
        <v>146685529</v>
      </c>
      <c r="I23" s="73">
        <v>0</v>
      </c>
      <c r="J23" s="74">
        <v>0</v>
      </c>
      <c r="K23" s="74">
        <v>160711840</v>
      </c>
      <c r="L23" s="74">
        <v>562000</v>
      </c>
      <c r="M23" s="76">
        <v>161273840</v>
      </c>
    </row>
    <row r="24" spans="1:13" ht="14" x14ac:dyDescent="0.3">
      <c r="A24" s="48" t="s">
        <v>0</v>
      </c>
      <c r="B24" s="77" t="s">
        <v>575</v>
      </c>
      <c r="C24" s="78" t="s">
        <v>0</v>
      </c>
      <c r="D24" s="79">
        <f t="shared" ref="D24:M24" si="2">SUM(D18:D23)</f>
        <v>344838404</v>
      </c>
      <c r="E24" s="80">
        <f t="shared" si="2"/>
        <v>1576963073</v>
      </c>
      <c r="F24" s="80">
        <f t="shared" si="2"/>
        <v>604751409</v>
      </c>
      <c r="G24" s="80">
        <f t="shared" si="2"/>
        <v>187157000</v>
      </c>
      <c r="H24" s="81">
        <f t="shared" si="2"/>
        <v>2713709886</v>
      </c>
      <c r="I24" s="79">
        <f t="shared" si="2"/>
        <v>315895462</v>
      </c>
      <c r="J24" s="80">
        <f t="shared" si="2"/>
        <v>1401505014</v>
      </c>
      <c r="K24" s="80">
        <f t="shared" si="2"/>
        <v>562740672</v>
      </c>
      <c r="L24" s="80">
        <f t="shared" si="2"/>
        <v>129170000</v>
      </c>
      <c r="M24" s="82">
        <f t="shared" si="2"/>
        <v>2409311148</v>
      </c>
    </row>
    <row r="25" spans="1:13" ht="13" x14ac:dyDescent="0.3">
      <c r="A25" s="47" t="s">
        <v>53</v>
      </c>
      <c r="B25" s="71" t="s">
        <v>576</v>
      </c>
      <c r="C25" s="72" t="s">
        <v>577</v>
      </c>
      <c r="D25" s="73">
        <v>32961461</v>
      </c>
      <c r="E25" s="74">
        <v>102306601</v>
      </c>
      <c r="F25" s="74">
        <v>71268756</v>
      </c>
      <c r="G25" s="74">
        <v>869000</v>
      </c>
      <c r="H25" s="75">
        <v>207405818</v>
      </c>
      <c r="I25" s="73">
        <v>31038352</v>
      </c>
      <c r="J25" s="74">
        <v>87425544</v>
      </c>
      <c r="K25" s="74">
        <v>47603796</v>
      </c>
      <c r="L25" s="74">
        <v>6317000</v>
      </c>
      <c r="M25" s="76">
        <v>172384692</v>
      </c>
    </row>
    <row r="26" spans="1:13" ht="13" x14ac:dyDescent="0.3">
      <c r="A26" s="47" t="s">
        <v>53</v>
      </c>
      <c r="B26" s="71" t="s">
        <v>578</v>
      </c>
      <c r="C26" s="72" t="s">
        <v>579</v>
      </c>
      <c r="D26" s="73">
        <v>95431127</v>
      </c>
      <c r="E26" s="74">
        <v>292595166</v>
      </c>
      <c r="F26" s="74">
        <v>124464704</v>
      </c>
      <c r="G26" s="74">
        <v>5947000</v>
      </c>
      <c r="H26" s="75">
        <v>518437997</v>
      </c>
      <c r="I26" s="73">
        <v>90650770</v>
      </c>
      <c r="J26" s="74">
        <v>272255928</v>
      </c>
      <c r="K26" s="74">
        <v>122630684</v>
      </c>
      <c r="L26" s="74">
        <v>13654000</v>
      </c>
      <c r="M26" s="76">
        <v>499191382</v>
      </c>
    </row>
    <row r="27" spans="1:13" ht="13" x14ac:dyDescent="0.3">
      <c r="A27" s="47" t="s">
        <v>53</v>
      </c>
      <c r="B27" s="71" t="s">
        <v>580</v>
      </c>
      <c r="C27" s="72" t="s">
        <v>581</v>
      </c>
      <c r="D27" s="73">
        <v>19322833</v>
      </c>
      <c r="E27" s="74">
        <v>77339656</v>
      </c>
      <c r="F27" s="74">
        <v>31658657</v>
      </c>
      <c r="G27" s="74">
        <v>777000</v>
      </c>
      <c r="H27" s="75">
        <v>129098146</v>
      </c>
      <c r="I27" s="73">
        <v>17767517</v>
      </c>
      <c r="J27" s="74">
        <v>68900064</v>
      </c>
      <c r="K27" s="74">
        <v>29986431</v>
      </c>
      <c r="L27" s="74">
        <v>614000</v>
      </c>
      <c r="M27" s="76">
        <v>117268012</v>
      </c>
    </row>
    <row r="28" spans="1:13" ht="13" x14ac:dyDescent="0.3">
      <c r="A28" s="47" t="s">
        <v>53</v>
      </c>
      <c r="B28" s="71" t="s">
        <v>582</v>
      </c>
      <c r="C28" s="72" t="s">
        <v>583</v>
      </c>
      <c r="D28" s="73">
        <v>15698442</v>
      </c>
      <c r="E28" s="74">
        <v>56584501</v>
      </c>
      <c r="F28" s="74">
        <v>31833952</v>
      </c>
      <c r="G28" s="74">
        <v>19330000</v>
      </c>
      <c r="H28" s="75">
        <v>123446895</v>
      </c>
      <c r="I28" s="73">
        <v>14371061</v>
      </c>
      <c r="J28" s="74">
        <v>47146329</v>
      </c>
      <c r="K28" s="74">
        <v>83947240</v>
      </c>
      <c r="L28" s="74">
        <v>7812000</v>
      </c>
      <c r="M28" s="76">
        <v>153276630</v>
      </c>
    </row>
    <row r="29" spans="1:13" ht="13" x14ac:dyDescent="0.3">
      <c r="A29" s="47" t="s">
        <v>68</v>
      </c>
      <c r="B29" s="71" t="s">
        <v>584</v>
      </c>
      <c r="C29" s="72" t="s">
        <v>585</v>
      </c>
      <c r="D29" s="73">
        <v>0</v>
      </c>
      <c r="E29" s="74">
        <v>5028515</v>
      </c>
      <c r="F29" s="74">
        <v>92516425</v>
      </c>
      <c r="G29" s="74">
        <v>2850000</v>
      </c>
      <c r="H29" s="75">
        <v>100394940</v>
      </c>
      <c r="I29" s="73">
        <v>0</v>
      </c>
      <c r="J29" s="74">
        <v>5611200</v>
      </c>
      <c r="K29" s="74">
        <v>64464926</v>
      </c>
      <c r="L29" s="74">
        <v>2651000</v>
      </c>
      <c r="M29" s="76">
        <v>72727126</v>
      </c>
    </row>
    <row r="30" spans="1:13" ht="14" x14ac:dyDescent="0.3">
      <c r="A30" s="48" t="s">
        <v>0</v>
      </c>
      <c r="B30" s="77" t="s">
        <v>586</v>
      </c>
      <c r="C30" s="78" t="s">
        <v>0</v>
      </c>
      <c r="D30" s="79">
        <f t="shared" ref="D30:M30" si="3">SUM(D25:D29)</f>
        <v>163413863</v>
      </c>
      <c r="E30" s="80">
        <f t="shared" si="3"/>
        <v>533854439</v>
      </c>
      <c r="F30" s="80">
        <f t="shared" si="3"/>
        <v>351742494</v>
      </c>
      <c r="G30" s="80">
        <f t="shared" si="3"/>
        <v>29773000</v>
      </c>
      <c r="H30" s="81">
        <f t="shared" si="3"/>
        <v>1078783796</v>
      </c>
      <c r="I30" s="79">
        <f t="shared" si="3"/>
        <v>153827700</v>
      </c>
      <c r="J30" s="80">
        <f t="shared" si="3"/>
        <v>481339065</v>
      </c>
      <c r="K30" s="80">
        <f t="shared" si="3"/>
        <v>348633077</v>
      </c>
      <c r="L30" s="80">
        <f t="shared" si="3"/>
        <v>31048000</v>
      </c>
      <c r="M30" s="82">
        <f t="shared" si="3"/>
        <v>1014847842</v>
      </c>
    </row>
    <row r="31" spans="1:13" ht="13" x14ac:dyDescent="0.3">
      <c r="A31" s="47" t="s">
        <v>53</v>
      </c>
      <c r="B31" s="71" t="s">
        <v>587</v>
      </c>
      <c r="C31" s="72" t="s">
        <v>588</v>
      </c>
      <c r="D31" s="73">
        <v>7785354</v>
      </c>
      <c r="E31" s="74">
        <v>36289857</v>
      </c>
      <c r="F31" s="74">
        <v>17463929</v>
      </c>
      <c r="G31" s="74">
        <v>1302000</v>
      </c>
      <c r="H31" s="75">
        <v>62841140</v>
      </c>
      <c r="I31" s="73">
        <v>7102858</v>
      </c>
      <c r="J31" s="74">
        <v>31061409</v>
      </c>
      <c r="K31" s="74">
        <v>25844898</v>
      </c>
      <c r="L31" s="74">
        <v>4765000</v>
      </c>
      <c r="M31" s="76">
        <v>68774165</v>
      </c>
    </row>
    <row r="32" spans="1:13" ht="13" x14ac:dyDescent="0.3">
      <c r="A32" s="47" t="s">
        <v>53</v>
      </c>
      <c r="B32" s="71" t="s">
        <v>589</v>
      </c>
      <c r="C32" s="72" t="s">
        <v>590</v>
      </c>
      <c r="D32" s="73">
        <v>35116876</v>
      </c>
      <c r="E32" s="74">
        <v>102365551</v>
      </c>
      <c r="F32" s="74">
        <v>65380238</v>
      </c>
      <c r="G32" s="74">
        <v>607000</v>
      </c>
      <c r="H32" s="75">
        <v>203469665</v>
      </c>
      <c r="I32" s="73">
        <v>31246766</v>
      </c>
      <c r="J32" s="74">
        <v>84519144</v>
      </c>
      <c r="K32" s="74">
        <v>41995515</v>
      </c>
      <c r="L32" s="74">
        <v>557000</v>
      </c>
      <c r="M32" s="76">
        <v>158318425</v>
      </c>
    </row>
    <row r="33" spans="1:13" ht="13" x14ac:dyDescent="0.3">
      <c r="A33" s="47" t="s">
        <v>53</v>
      </c>
      <c r="B33" s="71" t="s">
        <v>591</v>
      </c>
      <c r="C33" s="72" t="s">
        <v>592</v>
      </c>
      <c r="D33" s="73">
        <v>71397369</v>
      </c>
      <c r="E33" s="74">
        <v>293159114</v>
      </c>
      <c r="F33" s="74">
        <v>119890227</v>
      </c>
      <c r="G33" s="74">
        <v>3955000</v>
      </c>
      <c r="H33" s="75">
        <v>488401710</v>
      </c>
      <c r="I33" s="73">
        <v>61501432</v>
      </c>
      <c r="J33" s="74">
        <v>264043362</v>
      </c>
      <c r="K33" s="74">
        <v>100925228</v>
      </c>
      <c r="L33" s="74">
        <v>885000</v>
      </c>
      <c r="M33" s="76">
        <v>427355022</v>
      </c>
    </row>
    <row r="34" spans="1:13" ht="13" x14ac:dyDescent="0.3">
      <c r="A34" s="47" t="s">
        <v>53</v>
      </c>
      <c r="B34" s="71" t="s">
        <v>593</v>
      </c>
      <c r="C34" s="72" t="s">
        <v>594</v>
      </c>
      <c r="D34" s="73">
        <v>121786109</v>
      </c>
      <c r="E34" s="74">
        <v>431455262</v>
      </c>
      <c r="F34" s="74">
        <v>63693808</v>
      </c>
      <c r="G34" s="74">
        <v>68469000</v>
      </c>
      <c r="H34" s="75">
        <v>685404179</v>
      </c>
      <c r="I34" s="73">
        <v>112363372</v>
      </c>
      <c r="J34" s="74">
        <v>411939864</v>
      </c>
      <c r="K34" s="74">
        <v>188697043</v>
      </c>
      <c r="L34" s="74">
        <v>159631000</v>
      </c>
      <c r="M34" s="76">
        <v>872631279</v>
      </c>
    </row>
    <row r="35" spans="1:13" ht="13" x14ac:dyDescent="0.3">
      <c r="A35" s="47" t="s">
        <v>53</v>
      </c>
      <c r="B35" s="71" t="s">
        <v>595</v>
      </c>
      <c r="C35" s="72" t="s">
        <v>596</v>
      </c>
      <c r="D35" s="73">
        <v>-699468</v>
      </c>
      <c r="E35" s="74">
        <v>153162847</v>
      </c>
      <c r="F35" s="74">
        <v>54976816</v>
      </c>
      <c r="G35" s="74">
        <v>7269000</v>
      </c>
      <c r="H35" s="75">
        <v>214709195</v>
      </c>
      <c r="I35" s="73">
        <v>982788</v>
      </c>
      <c r="J35" s="74">
        <v>106985064</v>
      </c>
      <c r="K35" s="74">
        <v>51048934</v>
      </c>
      <c r="L35" s="74">
        <v>6931000</v>
      </c>
      <c r="M35" s="76">
        <v>165947786</v>
      </c>
    </row>
    <row r="36" spans="1:13" ht="13" x14ac:dyDescent="0.3">
      <c r="A36" s="47" t="s">
        <v>53</v>
      </c>
      <c r="B36" s="71" t="s">
        <v>597</v>
      </c>
      <c r="C36" s="72" t="s">
        <v>598</v>
      </c>
      <c r="D36" s="73">
        <v>55943691</v>
      </c>
      <c r="E36" s="74">
        <v>137427815</v>
      </c>
      <c r="F36" s="74">
        <v>34398413</v>
      </c>
      <c r="G36" s="74">
        <v>1382000</v>
      </c>
      <c r="H36" s="75">
        <v>229151919</v>
      </c>
      <c r="I36" s="73">
        <v>46417149</v>
      </c>
      <c r="J36" s="74">
        <v>114434640</v>
      </c>
      <c r="K36" s="74">
        <v>31665280</v>
      </c>
      <c r="L36" s="74">
        <v>663000</v>
      </c>
      <c r="M36" s="76">
        <v>193180069</v>
      </c>
    </row>
    <row r="37" spans="1:13" ht="13" x14ac:dyDescent="0.3">
      <c r="A37" s="47" t="s">
        <v>53</v>
      </c>
      <c r="B37" s="71" t="s">
        <v>599</v>
      </c>
      <c r="C37" s="72" t="s">
        <v>600</v>
      </c>
      <c r="D37" s="73">
        <v>71435827</v>
      </c>
      <c r="E37" s="74">
        <v>138520205</v>
      </c>
      <c r="F37" s="74">
        <v>80122416</v>
      </c>
      <c r="G37" s="74">
        <v>14656000</v>
      </c>
      <c r="H37" s="75">
        <v>304734448</v>
      </c>
      <c r="I37" s="73">
        <v>67861523</v>
      </c>
      <c r="J37" s="74">
        <v>121207331</v>
      </c>
      <c r="K37" s="74">
        <v>92723754</v>
      </c>
      <c r="L37" s="74">
        <v>7076000</v>
      </c>
      <c r="M37" s="76">
        <v>288868608</v>
      </c>
    </row>
    <row r="38" spans="1:13" ht="13" x14ac:dyDescent="0.3">
      <c r="A38" s="47" t="s">
        <v>68</v>
      </c>
      <c r="B38" s="71" t="s">
        <v>601</v>
      </c>
      <c r="C38" s="72" t="s">
        <v>602</v>
      </c>
      <c r="D38" s="73">
        <v>0</v>
      </c>
      <c r="E38" s="74">
        <v>0</v>
      </c>
      <c r="F38" s="74">
        <v>113161449</v>
      </c>
      <c r="G38" s="74">
        <v>1032000</v>
      </c>
      <c r="H38" s="75">
        <v>114193449</v>
      </c>
      <c r="I38" s="73">
        <v>0</v>
      </c>
      <c r="J38" s="74">
        <v>0</v>
      </c>
      <c r="K38" s="74">
        <v>130001222</v>
      </c>
      <c r="L38" s="74">
        <v>695000</v>
      </c>
      <c r="M38" s="76">
        <v>130696222</v>
      </c>
    </row>
    <row r="39" spans="1:13" ht="14" x14ac:dyDescent="0.3">
      <c r="A39" s="48" t="s">
        <v>0</v>
      </c>
      <c r="B39" s="77" t="s">
        <v>603</v>
      </c>
      <c r="C39" s="78" t="s">
        <v>0</v>
      </c>
      <c r="D39" s="79">
        <f t="shared" ref="D39:M39" si="4">SUM(D31:D38)</f>
        <v>362765758</v>
      </c>
      <c r="E39" s="80">
        <f t="shared" si="4"/>
        <v>1292380651</v>
      </c>
      <c r="F39" s="80">
        <f t="shared" si="4"/>
        <v>549087296</v>
      </c>
      <c r="G39" s="80">
        <f t="shared" si="4"/>
        <v>98672000</v>
      </c>
      <c r="H39" s="81">
        <f t="shared" si="4"/>
        <v>2302905705</v>
      </c>
      <c r="I39" s="79">
        <f t="shared" si="4"/>
        <v>327475888</v>
      </c>
      <c r="J39" s="80">
        <f t="shared" si="4"/>
        <v>1134190814</v>
      </c>
      <c r="K39" s="80">
        <f t="shared" si="4"/>
        <v>662901874</v>
      </c>
      <c r="L39" s="80">
        <f t="shared" si="4"/>
        <v>181203000</v>
      </c>
      <c r="M39" s="82">
        <f t="shared" si="4"/>
        <v>2305771576</v>
      </c>
    </row>
    <row r="40" spans="1:13" ht="13" x14ac:dyDescent="0.3">
      <c r="A40" s="47" t="s">
        <v>53</v>
      </c>
      <c r="B40" s="71" t="s">
        <v>604</v>
      </c>
      <c r="C40" s="72" t="s">
        <v>605</v>
      </c>
      <c r="D40" s="73">
        <v>-316545</v>
      </c>
      <c r="E40" s="74">
        <v>8934845</v>
      </c>
      <c r="F40" s="74">
        <v>10148901</v>
      </c>
      <c r="G40" s="74">
        <v>620000</v>
      </c>
      <c r="H40" s="75">
        <v>19387201</v>
      </c>
      <c r="I40" s="73">
        <v>21199</v>
      </c>
      <c r="J40" s="74">
        <v>8739877</v>
      </c>
      <c r="K40" s="74">
        <v>13285503</v>
      </c>
      <c r="L40" s="74">
        <v>5544000</v>
      </c>
      <c r="M40" s="76">
        <v>27590579</v>
      </c>
    </row>
    <row r="41" spans="1:13" ht="13" x14ac:dyDescent="0.3">
      <c r="A41" s="47" t="s">
        <v>53</v>
      </c>
      <c r="B41" s="71" t="s">
        <v>606</v>
      </c>
      <c r="C41" s="72" t="s">
        <v>607</v>
      </c>
      <c r="D41" s="73">
        <v>1368978</v>
      </c>
      <c r="E41" s="74">
        <v>9544285</v>
      </c>
      <c r="F41" s="74">
        <v>5976954</v>
      </c>
      <c r="G41" s="74">
        <v>0</v>
      </c>
      <c r="H41" s="75">
        <v>16890217</v>
      </c>
      <c r="I41" s="73">
        <v>1152173</v>
      </c>
      <c r="J41" s="74">
        <v>8220694</v>
      </c>
      <c r="K41" s="74">
        <v>11478583</v>
      </c>
      <c r="L41" s="74">
        <v>6340000</v>
      </c>
      <c r="M41" s="76">
        <v>27191450</v>
      </c>
    </row>
    <row r="42" spans="1:13" ht="13" x14ac:dyDescent="0.3">
      <c r="A42" s="47" t="s">
        <v>53</v>
      </c>
      <c r="B42" s="71" t="s">
        <v>608</v>
      </c>
      <c r="C42" s="72" t="s">
        <v>609</v>
      </c>
      <c r="D42" s="73">
        <v>14291455</v>
      </c>
      <c r="E42" s="74">
        <v>47773492</v>
      </c>
      <c r="F42" s="74">
        <v>31834322</v>
      </c>
      <c r="G42" s="74">
        <v>11401000</v>
      </c>
      <c r="H42" s="75">
        <v>105300269</v>
      </c>
      <c r="I42" s="73">
        <v>14105066</v>
      </c>
      <c r="J42" s="74">
        <v>38552273</v>
      </c>
      <c r="K42" s="74">
        <v>52309866</v>
      </c>
      <c r="L42" s="74">
        <v>552000</v>
      </c>
      <c r="M42" s="76">
        <v>105519205</v>
      </c>
    </row>
    <row r="43" spans="1:13" ht="13" x14ac:dyDescent="0.3">
      <c r="A43" s="47" t="s">
        <v>68</v>
      </c>
      <c r="B43" s="71" t="s">
        <v>610</v>
      </c>
      <c r="C43" s="72" t="s">
        <v>611</v>
      </c>
      <c r="D43" s="73">
        <v>0</v>
      </c>
      <c r="E43" s="74">
        <v>0</v>
      </c>
      <c r="F43" s="74">
        <v>43989753</v>
      </c>
      <c r="G43" s="74">
        <v>619000</v>
      </c>
      <c r="H43" s="75">
        <v>44608753</v>
      </c>
      <c r="I43" s="73">
        <v>0</v>
      </c>
      <c r="J43" s="74">
        <v>0</v>
      </c>
      <c r="K43" s="74">
        <v>29394647</v>
      </c>
      <c r="L43" s="74">
        <v>542000</v>
      </c>
      <c r="M43" s="76">
        <v>29936647</v>
      </c>
    </row>
    <row r="44" spans="1:13" ht="14" x14ac:dyDescent="0.3">
      <c r="A44" s="48" t="s">
        <v>0</v>
      </c>
      <c r="B44" s="77" t="s">
        <v>612</v>
      </c>
      <c r="C44" s="78" t="s">
        <v>0</v>
      </c>
      <c r="D44" s="79">
        <f t="shared" ref="D44:M44" si="5">SUM(D40:D43)</f>
        <v>15343888</v>
      </c>
      <c r="E44" s="80">
        <f t="shared" si="5"/>
        <v>66252622</v>
      </c>
      <c r="F44" s="80">
        <f t="shared" si="5"/>
        <v>91949930</v>
      </c>
      <c r="G44" s="80">
        <f t="shared" si="5"/>
        <v>12640000</v>
      </c>
      <c r="H44" s="81">
        <f t="shared" si="5"/>
        <v>186186440</v>
      </c>
      <c r="I44" s="79">
        <f t="shared" si="5"/>
        <v>15278438</v>
      </c>
      <c r="J44" s="80">
        <f t="shared" si="5"/>
        <v>55512844</v>
      </c>
      <c r="K44" s="80">
        <f t="shared" si="5"/>
        <v>106468599</v>
      </c>
      <c r="L44" s="80">
        <f t="shared" si="5"/>
        <v>12978000</v>
      </c>
      <c r="M44" s="82">
        <f t="shared" si="5"/>
        <v>190237881</v>
      </c>
    </row>
    <row r="45" spans="1:13" ht="14" x14ac:dyDescent="0.3">
      <c r="A45" s="49" t="s">
        <v>0</v>
      </c>
      <c r="B45" s="83" t="s">
        <v>613</v>
      </c>
      <c r="C45" s="84" t="s">
        <v>0</v>
      </c>
      <c r="D45" s="85">
        <f t="shared" ref="D45:M45" si="6">SUM(D9,D11:D16,D18:D23,D25:D29,D31:D38,D40:D43)</f>
        <v>4556155516</v>
      </c>
      <c r="E45" s="86">
        <f t="shared" si="6"/>
        <v>12631495698</v>
      </c>
      <c r="F45" s="86">
        <f t="shared" si="6"/>
        <v>7997227778</v>
      </c>
      <c r="G45" s="86">
        <f t="shared" si="6"/>
        <v>1431871000</v>
      </c>
      <c r="H45" s="87">
        <f t="shared" si="6"/>
        <v>26616749992</v>
      </c>
      <c r="I45" s="85">
        <f t="shared" si="6"/>
        <v>4189735682</v>
      </c>
      <c r="J45" s="86">
        <f t="shared" si="6"/>
        <v>11392279212</v>
      </c>
      <c r="K45" s="86">
        <f t="shared" si="6"/>
        <v>7274663316</v>
      </c>
      <c r="L45" s="86">
        <f t="shared" si="6"/>
        <v>1212068000</v>
      </c>
      <c r="M45" s="88">
        <f t="shared" si="6"/>
        <v>24068746210</v>
      </c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1"/>
  <sheetViews>
    <sheetView showGridLines="0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0" width="10.7265625" customWidth="1"/>
    <col min="11" max="11" width="11.7265625" customWidth="1"/>
    <col min="12" max="12" width="10.7265625" customWidth="1"/>
    <col min="13" max="13" width="11.7265625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6.5" customHeight="1" x14ac:dyDescent="0.3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3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3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ht="13" x14ac:dyDescent="0.3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ht="13" x14ac:dyDescent="0.3">
      <c r="A7" s="7" t="s">
        <v>0</v>
      </c>
      <c r="B7" s="8" t="s">
        <v>33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ht="13" x14ac:dyDescent="0.3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ht="13" x14ac:dyDescent="0.3">
      <c r="A9" s="22" t="s">
        <v>14</v>
      </c>
      <c r="B9" s="50" t="s">
        <v>34</v>
      </c>
      <c r="C9" s="51" t="s">
        <v>35</v>
      </c>
      <c r="D9" s="52">
        <v>511977673</v>
      </c>
      <c r="E9" s="53">
        <v>1336807766</v>
      </c>
      <c r="F9" s="53">
        <v>893870167</v>
      </c>
      <c r="G9" s="53">
        <v>106153000</v>
      </c>
      <c r="H9" s="54">
        <v>2848808606</v>
      </c>
      <c r="I9" s="55">
        <v>502748795</v>
      </c>
      <c r="J9" s="56">
        <v>1279181856</v>
      </c>
      <c r="K9" s="53">
        <v>507556357</v>
      </c>
      <c r="L9" s="56">
        <v>169258000</v>
      </c>
      <c r="M9" s="89">
        <v>2458745008</v>
      </c>
    </row>
    <row r="10" spans="1:13" s="6" customFormat="1" ht="13" x14ac:dyDescent="0.3">
      <c r="A10" s="22" t="s">
        <v>14</v>
      </c>
      <c r="B10" s="50" t="s">
        <v>36</v>
      </c>
      <c r="C10" s="51" t="s">
        <v>37</v>
      </c>
      <c r="D10" s="52">
        <v>3462051938</v>
      </c>
      <c r="E10" s="53">
        <v>8396976096</v>
      </c>
      <c r="F10" s="53">
        <v>5842626411</v>
      </c>
      <c r="G10" s="53">
        <v>1077646000</v>
      </c>
      <c r="H10" s="54">
        <v>18779300445</v>
      </c>
      <c r="I10" s="55">
        <v>3185682736</v>
      </c>
      <c r="J10" s="56">
        <v>7673422758</v>
      </c>
      <c r="K10" s="53">
        <v>5183629455</v>
      </c>
      <c r="L10" s="56">
        <v>830949000</v>
      </c>
      <c r="M10" s="89">
        <v>16873683949</v>
      </c>
    </row>
    <row r="11" spans="1:13" s="6" customFormat="1" ht="13" x14ac:dyDescent="0.3">
      <c r="A11" s="22" t="s">
        <v>14</v>
      </c>
      <c r="B11" s="50" t="s">
        <v>38</v>
      </c>
      <c r="C11" s="51" t="s">
        <v>39</v>
      </c>
      <c r="D11" s="52">
        <v>2568093063</v>
      </c>
      <c r="E11" s="53">
        <v>9993414939</v>
      </c>
      <c r="F11" s="53">
        <v>3366744324</v>
      </c>
      <c r="G11" s="53">
        <v>436585000</v>
      </c>
      <c r="H11" s="54">
        <v>16364837326</v>
      </c>
      <c r="I11" s="55">
        <v>2255802554</v>
      </c>
      <c r="J11" s="56">
        <v>8297191957</v>
      </c>
      <c r="K11" s="53">
        <v>2977846402</v>
      </c>
      <c r="L11" s="56">
        <v>513398000</v>
      </c>
      <c r="M11" s="89">
        <v>14044238913</v>
      </c>
    </row>
    <row r="12" spans="1:13" s="6" customFormat="1" ht="13" x14ac:dyDescent="0.3">
      <c r="A12" s="22" t="s">
        <v>14</v>
      </c>
      <c r="B12" s="50" t="s">
        <v>40</v>
      </c>
      <c r="C12" s="51" t="s">
        <v>41</v>
      </c>
      <c r="D12" s="52">
        <v>3478717871</v>
      </c>
      <c r="E12" s="53">
        <v>8237905918</v>
      </c>
      <c r="F12" s="53">
        <v>3825947857</v>
      </c>
      <c r="G12" s="53">
        <v>567902000</v>
      </c>
      <c r="H12" s="54">
        <v>16110473646</v>
      </c>
      <c r="I12" s="55">
        <v>3257076447</v>
      </c>
      <c r="J12" s="56">
        <v>7346462366</v>
      </c>
      <c r="K12" s="53">
        <v>3887354508</v>
      </c>
      <c r="L12" s="56">
        <v>384179000</v>
      </c>
      <c r="M12" s="89">
        <v>14875072321</v>
      </c>
    </row>
    <row r="13" spans="1:13" s="6" customFormat="1" ht="13" x14ac:dyDescent="0.3">
      <c r="A13" s="22" t="s">
        <v>14</v>
      </c>
      <c r="B13" s="50" t="s">
        <v>42</v>
      </c>
      <c r="C13" s="51" t="s">
        <v>43</v>
      </c>
      <c r="D13" s="52">
        <v>5018747646</v>
      </c>
      <c r="E13" s="53">
        <v>12036447638</v>
      </c>
      <c r="F13" s="53">
        <v>6270065039</v>
      </c>
      <c r="G13" s="53">
        <v>668300000</v>
      </c>
      <c r="H13" s="54">
        <v>23993560323</v>
      </c>
      <c r="I13" s="55">
        <v>4512828549</v>
      </c>
      <c r="J13" s="56">
        <v>11079843435</v>
      </c>
      <c r="K13" s="53">
        <v>5399076594</v>
      </c>
      <c r="L13" s="56">
        <v>441086000</v>
      </c>
      <c r="M13" s="89">
        <v>21432834578</v>
      </c>
    </row>
    <row r="14" spans="1:13" s="6" customFormat="1" ht="13" x14ac:dyDescent="0.3">
      <c r="A14" s="22" t="s">
        <v>14</v>
      </c>
      <c r="B14" s="50" t="s">
        <v>44</v>
      </c>
      <c r="C14" s="51" t="s">
        <v>45</v>
      </c>
      <c r="D14" s="52">
        <v>440248569</v>
      </c>
      <c r="E14" s="53">
        <v>1279854177</v>
      </c>
      <c r="F14" s="53">
        <v>693554641</v>
      </c>
      <c r="G14" s="53">
        <v>158862000</v>
      </c>
      <c r="H14" s="54">
        <v>2572519387</v>
      </c>
      <c r="I14" s="55">
        <v>607108420</v>
      </c>
      <c r="J14" s="56">
        <v>1287121016</v>
      </c>
      <c r="K14" s="53">
        <v>686359856</v>
      </c>
      <c r="L14" s="56">
        <v>136510000</v>
      </c>
      <c r="M14" s="89">
        <v>2717099292</v>
      </c>
    </row>
    <row r="15" spans="1:13" s="6" customFormat="1" ht="13" x14ac:dyDescent="0.3">
      <c r="A15" s="22" t="s">
        <v>14</v>
      </c>
      <c r="B15" s="50" t="s">
        <v>46</v>
      </c>
      <c r="C15" s="51" t="s">
        <v>47</v>
      </c>
      <c r="D15" s="52">
        <v>0</v>
      </c>
      <c r="E15" s="53">
        <v>0</v>
      </c>
      <c r="F15" s="53">
        <v>-373496000</v>
      </c>
      <c r="G15" s="53">
        <v>373496000</v>
      </c>
      <c r="H15" s="54">
        <v>0</v>
      </c>
      <c r="I15" s="55">
        <v>-26800551</v>
      </c>
      <c r="J15" s="56">
        <v>2461601993</v>
      </c>
      <c r="K15" s="53">
        <v>776505647</v>
      </c>
      <c r="L15" s="56">
        <v>337970000</v>
      </c>
      <c r="M15" s="89">
        <v>3549277089</v>
      </c>
    </row>
    <row r="16" spans="1:13" s="6" customFormat="1" ht="13" x14ac:dyDescent="0.3">
      <c r="A16" s="22" t="s">
        <v>14</v>
      </c>
      <c r="B16" s="50" t="s">
        <v>48</v>
      </c>
      <c r="C16" s="51" t="s">
        <v>49</v>
      </c>
      <c r="D16" s="52">
        <v>2876720915</v>
      </c>
      <c r="E16" s="53">
        <v>7004144305</v>
      </c>
      <c r="F16" s="53">
        <v>2699899824</v>
      </c>
      <c r="G16" s="53">
        <v>561893000</v>
      </c>
      <c r="H16" s="54">
        <v>13142658044</v>
      </c>
      <c r="I16" s="55">
        <v>2551931521</v>
      </c>
      <c r="J16" s="56">
        <v>6740417783</v>
      </c>
      <c r="K16" s="53">
        <v>4572111409</v>
      </c>
      <c r="L16" s="56">
        <v>470984000</v>
      </c>
      <c r="M16" s="89">
        <v>14335444713</v>
      </c>
    </row>
    <row r="17" spans="1:13" s="6" customFormat="1" ht="13" x14ac:dyDescent="0.3">
      <c r="A17" s="22" t="s">
        <v>0</v>
      </c>
      <c r="B17" s="90" t="s">
        <v>52</v>
      </c>
      <c r="C17" s="51" t="s">
        <v>0</v>
      </c>
      <c r="D17" s="60">
        <f t="shared" ref="D17:M17" si="0">SUM(D9:D16)</f>
        <v>18356557675</v>
      </c>
      <c r="E17" s="61">
        <f t="shared" si="0"/>
        <v>48285550839</v>
      </c>
      <c r="F17" s="61">
        <f t="shared" si="0"/>
        <v>23219212263</v>
      </c>
      <c r="G17" s="61">
        <f t="shared" si="0"/>
        <v>3950837000</v>
      </c>
      <c r="H17" s="91">
        <f t="shared" si="0"/>
        <v>93812157777</v>
      </c>
      <c r="I17" s="92">
        <f t="shared" si="0"/>
        <v>16846378471</v>
      </c>
      <c r="J17" s="93">
        <f t="shared" si="0"/>
        <v>46165243164</v>
      </c>
      <c r="K17" s="61">
        <f t="shared" si="0"/>
        <v>23990440228</v>
      </c>
      <c r="L17" s="93">
        <f t="shared" si="0"/>
        <v>3284334000</v>
      </c>
      <c r="M17" s="94">
        <f t="shared" si="0"/>
        <v>90286395863</v>
      </c>
    </row>
    <row r="18" spans="1:13" s="6" customFormat="1" ht="13" x14ac:dyDescent="0.3">
      <c r="A18" s="24"/>
      <c r="B18" s="95"/>
      <c r="C18" s="96"/>
      <c r="D18" s="97"/>
      <c r="E18" s="98"/>
      <c r="F18" s="98"/>
      <c r="G18" s="98"/>
      <c r="H18" s="99"/>
      <c r="I18" s="100"/>
      <c r="J18" s="101"/>
      <c r="K18" s="98"/>
      <c r="L18" s="101"/>
      <c r="M18" s="102"/>
    </row>
    <row r="19" spans="1:13" x14ac:dyDescent="0.25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pans="1:13" x14ac:dyDescent="0.25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3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5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19:M19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50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34</v>
      </c>
      <c r="C9" s="72" t="s">
        <v>35</v>
      </c>
      <c r="D9" s="73">
        <v>511977673</v>
      </c>
      <c r="E9" s="74">
        <v>1336807766</v>
      </c>
      <c r="F9" s="74">
        <v>893870167</v>
      </c>
      <c r="G9" s="74">
        <v>106153000</v>
      </c>
      <c r="H9" s="75">
        <v>2848808606</v>
      </c>
      <c r="I9" s="73">
        <v>502748795</v>
      </c>
      <c r="J9" s="74">
        <v>1279181856</v>
      </c>
      <c r="K9" s="74">
        <v>507556357</v>
      </c>
      <c r="L9" s="74">
        <v>169258000</v>
      </c>
      <c r="M9" s="76">
        <v>2458745008</v>
      </c>
    </row>
    <row r="10" spans="1:13" ht="13" x14ac:dyDescent="0.3">
      <c r="A10" s="47" t="s">
        <v>51</v>
      </c>
      <c r="B10" s="71" t="s">
        <v>46</v>
      </c>
      <c r="C10" s="72" t="s">
        <v>47</v>
      </c>
      <c r="D10" s="73">
        <v>0</v>
      </c>
      <c r="E10" s="74">
        <v>0</v>
      </c>
      <c r="F10" s="74">
        <v>-373496000</v>
      </c>
      <c r="G10" s="74">
        <v>373496000</v>
      </c>
      <c r="H10" s="75">
        <v>0</v>
      </c>
      <c r="I10" s="73">
        <v>-26800551</v>
      </c>
      <c r="J10" s="74">
        <v>2461601993</v>
      </c>
      <c r="K10" s="74">
        <v>776505647</v>
      </c>
      <c r="L10" s="74">
        <v>337970000</v>
      </c>
      <c r="M10" s="76">
        <v>3549277089</v>
      </c>
    </row>
    <row r="11" spans="1:13" ht="14" x14ac:dyDescent="0.3">
      <c r="A11" s="48" t="s">
        <v>0</v>
      </c>
      <c r="B11" s="77" t="s">
        <v>52</v>
      </c>
      <c r="C11" s="78" t="s">
        <v>0</v>
      </c>
      <c r="D11" s="79">
        <f t="shared" ref="D11:M11" si="0">SUM(D9:D10)</f>
        <v>511977673</v>
      </c>
      <c r="E11" s="80">
        <f t="shared" si="0"/>
        <v>1336807766</v>
      </c>
      <c r="F11" s="80">
        <f t="shared" si="0"/>
        <v>520374167</v>
      </c>
      <c r="G11" s="80">
        <f t="shared" si="0"/>
        <v>479649000</v>
      </c>
      <c r="H11" s="81">
        <f t="shared" si="0"/>
        <v>2848808606</v>
      </c>
      <c r="I11" s="79">
        <f t="shared" si="0"/>
        <v>475948244</v>
      </c>
      <c r="J11" s="80">
        <f t="shared" si="0"/>
        <v>3740783849</v>
      </c>
      <c r="K11" s="80">
        <f t="shared" si="0"/>
        <v>1284062004</v>
      </c>
      <c r="L11" s="80">
        <f t="shared" si="0"/>
        <v>507228000</v>
      </c>
      <c r="M11" s="82">
        <f t="shared" si="0"/>
        <v>6008022097</v>
      </c>
    </row>
    <row r="12" spans="1:13" ht="13" x14ac:dyDescent="0.3">
      <c r="A12" s="47" t="s">
        <v>53</v>
      </c>
      <c r="B12" s="71" t="s">
        <v>54</v>
      </c>
      <c r="C12" s="72" t="s">
        <v>55</v>
      </c>
      <c r="D12" s="73">
        <v>-281</v>
      </c>
      <c r="E12" s="74">
        <v>42404793</v>
      </c>
      <c r="F12" s="74">
        <v>41919363</v>
      </c>
      <c r="G12" s="74">
        <v>8628000</v>
      </c>
      <c r="H12" s="75">
        <v>92951875</v>
      </c>
      <c r="I12" s="73">
        <v>-7575</v>
      </c>
      <c r="J12" s="74">
        <v>71178736</v>
      </c>
      <c r="K12" s="74">
        <v>47609743</v>
      </c>
      <c r="L12" s="74">
        <v>6561000</v>
      </c>
      <c r="M12" s="76">
        <v>125341904</v>
      </c>
    </row>
    <row r="13" spans="1:13" ht="13" x14ac:dyDescent="0.3">
      <c r="A13" s="47" t="s">
        <v>53</v>
      </c>
      <c r="B13" s="71" t="s">
        <v>56</v>
      </c>
      <c r="C13" s="72" t="s">
        <v>57</v>
      </c>
      <c r="D13" s="73">
        <v>1652117</v>
      </c>
      <c r="E13" s="74">
        <v>42540933</v>
      </c>
      <c r="F13" s="74">
        <v>19610487</v>
      </c>
      <c r="G13" s="74">
        <v>10610000</v>
      </c>
      <c r="H13" s="75">
        <v>74413537</v>
      </c>
      <c r="I13" s="73">
        <v>1092765</v>
      </c>
      <c r="J13" s="74">
        <v>45293563</v>
      </c>
      <c r="K13" s="74">
        <v>18694557</v>
      </c>
      <c r="L13" s="74">
        <v>10892000</v>
      </c>
      <c r="M13" s="76">
        <v>75972885</v>
      </c>
    </row>
    <row r="14" spans="1:13" ht="13" x14ac:dyDescent="0.3">
      <c r="A14" s="47" t="s">
        <v>53</v>
      </c>
      <c r="B14" s="71" t="s">
        <v>58</v>
      </c>
      <c r="C14" s="72" t="s">
        <v>59</v>
      </c>
      <c r="D14" s="73">
        <v>21103582</v>
      </c>
      <c r="E14" s="74">
        <v>107738318</v>
      </c>
      <c r="F14" s="74">
        <v>74748008</v>
      </c>
      <c r="G14" s="74">
        <v>13732000</v>
      </c>
      <c r="H14" s="75">
        <v>217321908</v>
      </c>
      <c r="I14" s="73">
        <v>22632324</v>
      </c>
      <c r="J14" s="74">
        <v>109222177</v>
      </c>
      <c r="K14" s="74">
        <v>70472714</v>
      </c>
      <c r="L14" s="74">
        <v>8391000</v>
      </c>
      <c r="M14" s="76">
        <v>210718215</v>
      </c>
    </row>
    <row r="15" spans="1:13" ht="13" x14ac:dyDescent="0.3">
      <c r="A15" s="47" t="s">
        <v>53</v>
      </c>
      <c r="B15" s="71" t="s">
        <v>60</v>
      </c>
      <c r="C15" s="72" t="s">
        <v>61</v>
      </c>
      <c r="D15" s="73">
        <v>43434442</v>
      </c>
      <c r="E15" s="74">
        <v>60756096</v>
      </c>
      <c r="F15" s="74">
        <v>60784193</v>
      </c>
      <c r="G15" s="74">
        <v>8078000</v>
      </c>
      <c r="H15" s="75">
        <v>173052731</v>
      </c>
      <c r="I15" s="73">
        <v>41566454</v>
      </c>
      <c r="J15" s="74">
        <v>54391548</v>
      </c>
      <c r="K15" s="74">
        <v>76667720</v>
      </c>
      <c r="L15" s="74">
        <v>6592000</v>
      </c>
      <c r="M15" s="76">
        <v>179217722</v>
      </c>
    </row>
    <row r="16" spans="1:13" ht="13" x14ac:dyDescent="0.3">
      <c r="A16" s="47" t="s">
        <v>53</v>
      </c>
      <c r="B16" s="71" t="s">
        <v>62</v>
      </c>
      <c r="C16" s="72" t="s">
        <v>63</v>
      </c>
      <c r="D16" s="73">
        <v>12625964</v>
      </c>
      <c r="E16" s="74">
        <v>51467868</v>
      </c>
      <c r="F16" s="74">
        <v>48174555</v>
      </c>
      <c r="G16" s="74">
        <v>3424000</v>
      </c>
      <c r="H16" s="75">
        <v>115692387</v>
      </c>
      <c r="I16" s="73">
        <v>7114539</v>
      </c>
      <c r="J16" s="74">
        <v>11828276</v>
      </c>
      <c r="K16" s="74">
        <v>967876</v>
      </c>
      <c r="L16" s="74">
        <v>6305000</v>
      </c>
      <c r="M16" s="76">
        <v>26215691</v>
      </c>
    </row>
    <row r="17" spans="1:13" ht="13" x14ac:dyDescent="0.3">
      <c r="A17" s="47" t="s">
        <v>53</v>
      </c>
      <c r="B17" s="71" t="s">
        <v>64</v>
      </c>
      <c r="C17" s="72" t="s">
        <v>65</v>
      </c>
      <c r="D17" s="73">
        <v>66755615</v>
      </c>
      <c r="E17" s="74">
        <v>166456058</v>
      </c>
      <c r="F17" s="74">
        <v>111441616</v>
      </c>
      <c r="G17" s="74">
        <v>5080000</v>
      </c>
      <c r="H17" s="75">
        <v>349733289</v>
      </c>
      <c r="I17" s="73">
        <v>60140331</v>
      </c>
      <c r="J17" s="74">
        <v>157727229</v>
      </c>
      <c r="K17" s="74">
        <v>86110145</v>
      </c>
      <c r="L17" s="74">
        <v>4508000</v>
      </c>
      <c r="M17" s="76">
        <v>308485705</v>
      </c>
    </row>
    <row r="18" spans="1:13" ht="13" x14ac:dyDescent="0.3">
      <c r="A18" s="47" t="s">
        <v>53</v>
      </c>
      <c r="B18" s="71" t="s">
        <v>66</v>
      </c>
      <c r="C18" s="72" t="s">
        <v>67</v>
      </c>
      <c r="D18" s="73">
        <v>-56308</v>
      </c>
      <c r="E18" s="74">
        <v>12126061</v>
      </c>
      <c r="F18" s="74">
        <v>36187247</v>
      </c>
      <c r="G18" s="74">
        <v>5629000</v>
      </c>
      <c r="H18" s="75">
        <v>53886000</v>
      </c>
      <c r="I18" s="73">
        <v>-340935</v>
      </c>
      <c r="J18" s="74">
        <v>18424895</v>
      </c>
      <c r="K18" s="74">
        <v>24251537</v>
      </c>
      <c r="L18" s="74">
        <v>3466000</v>
      </c>
      <c r="M18" s="76">
        <v>45801497</v>
      </c>
    </row>
    <row r="19" spans="1:13" ht="13" x14ac:dyDescent="0.3">
      <c r="A19" s="47" t="s">
        <v>68</v>
      </c>
      <c r="B19" s="71" t="s">
        <v>69</v>
      </c>
      <c r="C19" s="72" t="s">
        <v>70</v>
      </c>
      <c r="D19" s="73">
        <v>0</v>
      </c>
      <c r="E19" s="74">
        <v>0</v>
      </c>
      <c r="F19" s="74">
        <v>102850976</v>
      </c>
      <c r="G19" s="74">
        <v>583000</v>
      </c>
      <c r="H19" s="75">
        <v>103433976</v>
      </c>
      <c r="I19" s="73">
        <v>0</v>
      </c>
      <c r="J19" s="74">
        <v>0</v>
      </c>
      <c r="K19" s="74">
        <v>107510247</v>
      </c>
      <c r="L19" s="74">
        <v>540000</v>
      </c>
      <c r="M19" s="76">
        <v>108050247</v>
      </c>
    </row>
    <row r="20" spans="1:13" ht="14" x14ac:dyDescent="0.3">
      <c r="A20" s="48" t="s">
        <v>0</v>
      </c>
      <c r="B20" s="77" t="s">
        <v>71</v>
      </c>
      <c r="C20" s="78" t="s">
        <v>0</v>
      </c>
      <c r="D20" s="79">
        <f t="shared" ref="D20:M20" si="1">SUM(D12:D19)</f>
        <v>145515131</v>
      </c>
      <c r="E20" s="80">
        <f t="shared" si="1"/>
        <v>483490127</v>
      </c>
      <c r="F20" s="80">
        <f t="shared" si="1"/>
        <v>495716445</v>
      </c>
      <c r="G20" s="80">
        <f t="shared" si="1"/>
        <v>55764000</v>
      </c>
      <c r="H20" s="81">
        <f t="shared" si="1"/>
        <v>1180485703</v>
      </c>
      <c r="I20" s="79">
        <f t="shared" si="1"/>
        <v>132197903</v>
      </c>
      <c r="J20" s="80">
        <f t="shared" si="1"/>
        <v>468066424</v>
      </c>
      <c r="K20" s="80">
        <f t="shared" si="1"/>
        <v>432284539</v>
      </c>
      <c r="L20" s="80">
        <f t="shared" si="1"/>
        <v>47255000</v>
      </c>
      <c r="M20" s="82">
        <f t="shared" si="1"/>
        <v>1079803866</v>
      </c>
    </row>
    <row r="21" spans="1:13" ht="13" x14ac:dyDescent="0.3">
      <c r="A21" s="47" t="s">
        <v>53</v>
      </c>
      <c r="B21" s="71" t="s">
        <v>72</v>
      </c>
      <c r="C21" s="72" t="s">
        <v>73</v>
      </c>
      <c r="D21" s="73">
        <v>1419440</v>
      </c>
      <c r="E21" s="74">
        <v>971178</v>
      </c>
      <c r="F21" s="74">
        <v>141066717</v>
      </c>
      <c r="G21" s="74">
        <v>15784000</v>
      </c>
      <c r="H21" s="75">
        <v>159241335</v>
      </c>
      <c r="I21" s="73">
        <v>2131107</v>
      </c>
      <c r="J21" s="74">
        <v>955407</v>
      </c>
      <c r="K21" s="74">
        <v>29621959</v>
      </c>
      <c r="L21" s="74">
        <v>3895000</v>
      </c>
      <c r="M21" s="76">
        <v>36603473</v>
      </c>
    </row>
    <row r="22" spans="1:13" ht="13" x14ac:dyDescent="0.3">
      <c r="A22" s="47" t="s">
        <v>53</v>
      </c>
      <c r="B22" s="71" t="s">
        <v>74</v>
      </c>
      <c r="C22" s="72" t="s">
        <v>75</v>
      </c>
      <c r="D22" s="73">
        <v>9935842</v>
      </c>
      <c r="E22" s="74">
        <v>4381312</v>
      </c>
      <c r="F22" s="74">
        <v>135023929</v>
      </c>
      <c r="G22" s="74">
        <v>4565000</v>
      </c>
      <c r="H22" s="75">
        <v>153906083</v>
      </c>
      <c r="I22" s="73">
        <v>13242623</v>
      </c>
      <c r="J22" s="74">
        <v>4271241</v>
      </c>
      <c r="K22" s="74">
        <v>129574948</v>
      </c>
      <c r="L22" s="74">
        <v>2666000</v>
      </c>
      <c r="M22" s="76">
        <v>149754812</v>
      </c>
    </row>
    <row r="23" spans="1:13" ht="13" x14ac:dyDescent="0.3">
      <c r="A23" s="47" t="s">
        <v>53</v>
      </c>
      <c r="B23" s="71" t="s">
        <v>76</v>
      </c>
      <c r="C23" s="72" t="s">
        <v>77</v>
      </c>
      <c r="D23" s="73">
        <v>8668100</v>
      </c>
      <c r="E23" s="74">
        <v>5701577</v>
      </c>
      <c r="F23" s="74">
        <v>22779738</v>
      </c>
      <c r="G23" s="74">
        <v>1329000</v>
      </c>
      <c r="H23" s="75">
        <v>38478415</v>
      </c>
      <c r="I23" s="73">
        <v>8322372</v>
      </c>
      <c r="J23" s="74">
        <v>4284814</v>
      </c>
      <c r="K23" s="74">
        <v>22717530</v>
      </c>
      <c r="L23" s="74">
        <v>543000</v>
      </c>
      <c r="M23" s="76">
        <v>35867716</v>
      </c>
    </row>
    <row r="24" spans="1:13" ht="13" x14ac:dyDescent="0.3">
      <c r="A24" s="47" t="s">
        <v>53</v>
      </c>
      <c r="B24" s="71" t="s">
        <v>78</v>
      </c>
      <c r="C24" s="72" t="s">
        <v>79</v>
      </c>
      <c r="D24" s="73">
        <v>5363134</v>
      </c>
      <c r="E24" s="74">
        <v>17459806</v>
      </c>
      <c r="F24" s="74">
        <v>68385283</v>
      </c>
      <c r="G24" s="74">
        <v>6574000</v>
      </c>
      <c r="H24" s="75">
        <v>97782223</v>
      </c>
      <c r="I24" s="73">
        <v>6048138</v>
      </c>
      <c r="J24" s="74">
        <v>55281937</v>
      </c>
      <c r="K24" s="74">
        <v>44480613</v>
      </c>
      <c r="L24" s="74">
        <v>8549000</v>
      </c>
      <c r="M24" s="76">
        <v>114359688</v>
      </c>
    </row>
    <row r="25" spans="1:13" ht="13" x14ac:dyDescent="0.3">
      <c r="A25" s="47" t="s">
        <v>53</v>
      </c>
      <c r="B25" s="71" t="s">
        <v>80</v>
      </c>
      <c r="C25" s="72" t="s">
        <v>81</v>
      </c>
      <c r="D25" s="73">
        <v>1456674</v>
      </c>
      <c r="E25" s="74">
        <v>468286</v>
      </c>
      <c r="F25" s="74">
        <v>40872760</v>
      </c>
      <c r="G25" s="74">
        <v>5960000</v>
      </c>
      <c r="H25" s="75">
        <v>48757720</v>
      </c>
      <c r="I25" s="73">
        <v>1385974</v>
      </c>
      <c r="J25" s="74">
        <v>355449</v>
      </c>
      <c r="K25" s="74">
        <v>43115436</v>
      </c>
      <c r="L25" s="74">
        <v>7542000</v>
      </c>
      <c r="M25" s="76">
        <v>52398859</v>
      </c>
    </row>
    <row r="26" spans="1:13" ht="13" x14ac:dyDescent="0.3">
      <c r="A26" s="47" t="s">
        <v>53</v>
      </c>
      <c r="B26" s="71" t="s">
        <v>82</v>
      </c>
      <c r="C26" s="72" t="s">
        <v>83</v>
      </c>
      <c r="D26" s="73">
        <v>27276317</v>
      </c>
      <c r="E26" s="74">
        <v>120995965</v>
      </c>
      <c r="F26" s="74">
        <v>86139037</v>
      </c>
      <c r="G26" s="74">
        <v>12954000</v>
      </c>
      <c r="H26" s="75">
        <v>247365319</v>
      </c>
      <c r="I26" s="73">
        <v>10075694</v>
      </c>
      <c r="J26" s="74">
        <v>4730282</v>
      </c>
      <c r="K26" s="74">
        <v>87465001</v>
      </c>
      <c r="L26" s="74">
        <v>9568000</v>
      </c>
      <c r="M26" s="76">
        <v>111838977</v>
      </c>
    </row>
    <row r="27" spans="1:13" ht="13" x14ac:dyDescent="0.3">
      <c r="A27" s="47" t="s">
        <v>68</v>
      </c>
      <c r="B27" s="71" t="s">
        <v>84</v>
      </c>
      <c r="C27" s="72" t="s">
        <v>85</v>
      </c>
      <c r="D27" s="73">
        <v>0</v>
      </c>
      <c r="E27" s="74">
        <v>191074476</v>
      </c>
      <c r="F27" s="74">
        <v>421263336</v>
      </c>
      <c r="G27" s="74">
        <v>49532000</v>
      </c>
      <c r="H27" s="75">
        <v>661869812</v>
      </c>
      <c r="I27" s="73">
        <v>0</v>
      </c>
      <c r="J27" s="74">
        <v>187586977</v>
      </c>
      <c r="K27" s="74">
        <v>408919793</v>
      </c>
      <c r="L27" s="74">
        <v>42803000</v>
      </c>
      <c r="M27" s="76">
        <v>639309770</v>
      </c>
    </row>
    <row r="28" spans="1:13" ht="14" x14ac:dyDescent="0.3">
      <c r="A28" s="48" t="s">
        <v>0</v>
      </c>
      <c r="B28" s="77" t="s">
        <v>86</v>
      </c>
      <c r="C28" s="78" t="s">
        <v>0</v>
      </c>
      <c r="D28" s="79">
        <f t="shared" ref="D28:M28" si="2">SUM(D21:D27)</f>
        <v>54119507</v>
      </c>
      <c r="E28" s="80">
        <f t="shared" si="2"/>
        <v>341052600</v>
      </c>
      <c r="F28" s="80">
        <f t="shared" si="2"/>
        <v>915530800</v>
      </c>
      <c r="G28" s="80">
        <f t="shared" si="2"/>
        <v>96698000</v>
      </c>
      <c r="H28" s="81">
        <f t="shared" si="2"/>
        <v>1407400907</v>
      </c>
      <c r="I28" s="79">
        <f t="shared" si="2"/>
        <v>41205908</v>
      </c>
      <c r="J28" s="80">
        <f t="shared" si="2"/>
        <v>257466107</v>
      </c>
      <c r="K28" s="80">
        <f t="shared" si="2"/>
        <v>765895280</v>
      </c>
      <c r="L28" s="80">
        <f t="shared" si="2"/>
        <v>75566000</v>
      </c>
      <c r="M28" s="82">
        <f t="shared" si="2"/>
        <v>1140133295</v>
      </c>
    </row>
    <row r="29" spans="1:13" ht="13" x14ac:dyDescent="0.3">
      <c r="A29" s="47" t="s">
        <v>53</v>
      </c>
      <c r="B29" s="71" t="s">
        <v>87</v>
      </c>
      <c r="C29" s="72" t="s">
        <v>88</v>
      </c>
      <c r="D29" s="73">
        <v>-100352</v>
      </c>
      <c r="E29" s="74">
        <v>50748602</v>
      </c>
      <c r="F29" s="74">
        <v>9218910</v>
      </c>
      <c r="G29" s="74">
        <v>1032000</v>
      </c>
      <c r="H29" s="75">
        <v>60899160</v>
      </c>
      <c r="I29" s="73">
        <v>-25389449</v>
      </c>
      <c r="J29" s="74">
        <v>43614405</v>
      </c>
      <c r="K29" s="74">
        <v>22869897</v>
      </c>
      <c r="L29" s="74">
        <v>6183000</v>
      </c>
      <c r="M29" s="76">
        <v>47277853</v>
      </c>
    </row>
    <row r="30" spans="1:13" ht="13" x14ac:dyDescent="0.3">
      <c r="A30" s="47" t="s">
        <v>53</v>
      </c>
      <c r="B30" s="71" t="s">
        <v>89</v>
      </c>
      <c r="C30" s="72" t="s">
        <v>90</v>
      </c>
      <c r="D30" s="73">
        <v>1745292</v>
      </c>
      <c r="E30" s="74">
        <v>393993</v>
      </c>
      <c r="F30" s="74">
        <v>68975598</v>
      </c>
      <c r="G30" s="74">
        <v>9361000</v>
      </c>
      <c r="H30" s="75">
        <v>80475883</v>
      </c>
      <c r="I30" s="73">
        <v>2799624</v>
      </c>
      <c r="J30" s="74">
        <v>379899</v>
      </c>
      <c r="K30" s="74">
        <v>61582475</v>
      </c>
      <c r="L30" s="74">
        <v>13262000</v>
      </c>
      <c r="M30" s="76">
        <v>78023998</v>
      </c>
    </row>
    <row r="31" spans="1:13" ht="13" x14ac:dyDescent="0.3">
      <c r="A31" s="47" t="s">
        <v>53</v>
      </c>
      <c r="B31" s="71" t="s">
        <v>91</v>
      </c>
      <c r="C31" s="72" t="s">
        <v>92</v>
      </c>
      <c r="D31" s="73">
        <v>3295561</v>
      </c>
      <c r="E31" s="74">
        <v>8719280</v>
      </c>
      <c r="F31" s="74">
        <v>48248800</v>
      </c>
      <c r="G31" s="74">
        <v>11688000</v>
      </c>
      <c r="H31" s="75">
        <v>71951641</v>
      </c>
      <c r="I31" s="73">
        <v>2168185</v>
      </c>
      <c r="J31" s="74">
        <v>11829290</v>
      </c>
      <c r="K31" s="74">
        <v>32688199</v>
      </c>
      <c r="L31" s="74">
        <v>30792000</v>
      </c>
      <c r="M31" s="76">
        <v>77477674</v>
      </c>
    </row>
    <row r="32" spans="1:13" ht="13" x14ac:dyDescent="0.3">
      <c r="A32" s="47" t="s">
        <v>53</v>
      </c>
      <c r="B32" s="71" t="s">
        <v>93</v>
      </c>
      <c r="C32" s="72" t="s">
        <v>94</v>
      </c>
      <c r="D32" s="73">
        <v>-494</v>
      </c>
      <c r="E32" s="74">
        <v>321570</v>
      </c>
      <c r="F32" s="74">
        <v>58987130</v>
      </c>
      <c r="G32" s="74">
        <v>9017000</v>
      </c>
      <c r="H32" s="75">
        <v>68325206</v>
      </c>
      <c r="I32" s="73">
        <v>0</v>
      </c>
      <c r="J32" s="74">
        <v>306978</v>
      </c>
      <c r="K32" s="74">
        <v>64821448</v>
      </c>
      <c r="L32" s="74">
        <v>14807000</v>
      </c>
      <c r="M32" s="76">
        <v>79935426</v>
      </c>
    </row>
    <row r="33" spans="1:13" ht="13" x14ac:dyDescent="0.3">
      <c r="A33" s="47" t="s">
        <v>53</v>
      </c>
      <c r="B33" s="71" t="s">
        <v>95</v>
      </c>
      <c r="C33" s="72" t="s">
        <v>96</v>
      </c>
      <c r="D33" s="73">
        <v>1899798</v>
      </c>
      <c r="E33" s="74">
        <v>9001246</v>
      </c>
      <c r="F33" s="74">
        <v>34253261</v>
      </c>
      <c r="G33" s="74">
        <v>2379000</v>
      </c>
      <c r="H33" s="75">
        <v>47533305</v>
      </c>
      <c r="I33" s="73">
        <v>1866483</v>
      </c>
      <c r="J33" s="74">
        <v>5701184</v>
      </c>
      <c r="K33" s="74">
        <v>34874449</v>
      </c>
      <c r="L33" s="74">
        <v>2641000</v>
      </c>
      <c r="M33" s="76">
        <v>45083116</v>
      </c>
    </row>
    <row r="34" spans="1:13" ht="13" x14ac:dyDescent="0.3">
      <c r="A34" s="47" t="s">
        <v>53</v>
      </c>
      <c r="B34" s="71" t="s">
        <v>97</v>
      </c>
      <c r="C34" s="72" t="s">
        <v>98</v>
      </c>
      <c r="D34" s="73">
        <v>-5726844</v>
      </c>
      <c r="E34" s="74">
        <v>101042126</v>
      </c>
      <c r="F34" s="74">
        <v>122732689</v>
      </c>
      <c r="G34" s="74">
        <v>1224000</v>
      </c>
      <c r="H34" s="75">
        <v>219271971</v>
      </c>
      <c r="I34" s="73">
        <v>6469240</v>
      </c>
      <c r="J34" s="74">
        <v>98410601</v>
      </c>
      <c r="K34" s="74">
        <v>135893180</v>
      </c>
      <c r="L34" s="74">
        <v>10127000</v>
      </c>
      <c r="M34" s="76">
        <v>250900021</v>
      </c>
    </row>
    <row r="35" spans="1:13" ht="13" x14ac:dyDescent="0.3">
      <c r="A35" s="47" t="s">
        <v>68</v>
      </c>
      <c r="B35" s="71" t="s">
        <v>99</v>
      </c>
      <c r="C35" s="72" t="s">
        <v>100</v>
      </c>
      <c r="D35" s="73">
        <v>0</v>
      </c>
      <c r="E35" s="74">
        <v>107290259</v>
      </c>
      <c r="F35" s="74">
        <v>319112918</v>
      </c>
      <c r="G35" s="74">
        <v>34920000</v>
      </c>
      <c r="H35" s="75">
        <v>461323177</v>
      </c>
      <c r="I35" s="73">
        <v>0</v>
      </c>
      <c r="J35" s="74">
        <v>111467945</v>
      </c>
      <c r="K35" s="74">
        <v>229199395</v>
      </c>
      <c r="L35" s="74">
        <v>98185000</v>
      </c>
      <c r="M35" s="76">
        <v>438852340</v>
      </c>
    </row>
    <row r="36" spans="1:13" ht="14" x14ac:dyDescent="0.3">
      <c r="A36" s="48" t="s">
        <v>0</v>
      </c>
      <c r="B36" s="77" t="s">
        <v>101</v>
      </c>
      <c r="C36" s="78" t="s">
        <v>0</v>
      </c>
      <c r="D36" s="79">
        <f t="shared" ref="D36:M36" si="3">SUM(D29:D35)</f>
        <v>1112961</v>
      </c>
      <c r="E36" s="80">
        <f t="shared" si="3"/>
        <v>277517076</v>
      </c>
      <c r="F36" s="80">
        <f t="shared" si="3"/>
        <v>661529306</v>
      </c>
      <c r="G36" s="80">
        <f t="shared" si="3"/>
        <v>69621000</v>
      </c>
      <c r="H36" s="81">
        <f t="shared" si="3"/>
        <v>1009780343</v>
      </c>
      <c r="I36" s="79">
        <f t="shared" si="3"/>
        <v>-12085917</v>
      </c>
      <c r="J36" s="80">
        <f t="shared" si="3"/>
        <v>271710302</v>
      </c>
      <c r="K36" s="80">
        <f t="shared" si="3"/>
        <v>581929043</v>
      </c>
      <c r="L36" s="80">
        <f t="shared" si="3"/>
        <v>175997000</v>
      </c>
      <c r="M36" s="82">
        <f t="shared" si="3"/>
        <v>1017550428</v>
      </c>
    </row>
    <row r="37" spans="1:13" ht="13" x14ac:dyDescent="0.3">
      <c r="A37" s="47" t="s">
        <v>53</v>
      </c>
      <c r="B37" s="71" t="s">
        <v>102</v>
      </c>
      <c r="C37" s="72" t="s">
        <v>103</v>
      </c>
      <c r="D37" s="73">
        <v>7713804</v>
      </c>
      <c r="E37" s="74">
        <v>37487703</v>
      </c>
      <c r="F37" s="74">
        <v>74370242</v>
      </c>
      <c r="G37" s="74">
        <v>2099000</v>
      </c>
      <c r="H37" s="75">
        <v>121670749</v>
      </c>
      <c r="I37" s="73">
        <v>7390785</v>
      </c>
      <c r="J37" s="74">
        <v>14815607</v>
      </c>
      <c r="K37" s="74">
        <v>74985624</v>
      </c>
      <c r="L37" s="74">
        <v>951000</v>
      </c>
      <c r="M37" s="76">
        <v>98143016</v>
      </c>
    </row>
    <row r="38" spans="1:13" ht="13" x14ac:dyDescent="0.3">
      <c r="A38" s="47" t="s">
        <v>53</v>
      </c>
      <c r="B38" s="71" t="s">
        <v>104</v>
      </c>
      <c r="C38" s="72" t="s">
        <v>105</v>
      </c>
      <c r="D38" s="73">
        <v>3405756</v>
      </c>
      <c r="E38" s="74">
        <v>17041914</v>
      </c>
      <c r="F38" s="74">
        <v>70961647</v>
      </c>
      <c r="G38" s="74">
        <v>926000</v>
      </c>
      <c r="H38" s="75">
        <v>92335317</v>
      </c>
      <c r="I38" s="73">
        <v>2602849</v>
      </c>
      <c r="J38" s="74">
        <v>17129002</v>
      </c>
      <c r="K38" s="74">
        <v>57103492</v>
      </c>
      <c r="L38" s="74">
        <v>729000</v>
      </c>
      <c r="M38" s="76">
        <v>77564343</v>
      </c>
    </row>
    <row r="39" spans="1:13" ht="13" x14ac:dyDescent="0.3">
      <c r="A39" s="47" t="s">
        <v>53</v>
      </c>
      <c r="B39" s="71" t="s">
        <v>106</v>
      </c>
      <c r="C39" s="72" t="s">
        <v>107</v>
      </c>
      <c r="D39" s="73">
        <v>11910122</v>
      </c>
      <c r="E39" s="74">
        <v>60377397</v>
      </c>
      <c r="F39" s="74">
        <v>41801011</v>
      </c>
      <c r="G39" s="74">
        <v>3067000</v>
      </c>
      <c r="H39" s="75">
        <v>117155530</v>
      </c>
      <c r="I39" s="73">
        <v>10568760</v>
      </c>
      <c r="J39" s="74">
        <v>88330150</v>
      </c>
      <c r="K39" s="74">
        <v>34270193</v>
      </c>
      <c r="L39" s="74">
        <v>4089000</v>
      </c>
      <c r="M39" s="76">
        <v>137258103</v>
      </c>
    </row>
    <row r="40" spans="1:13" ht="13" x14ac:dyDescent="0.3">
      <c r="A40" s="47" t="s">
        <v>68</v>
      </c>
      <c r="B40" s="71" t="s">
        <v>108</v>
      </c>
      <c r="C40" s="72" t="s">
        <v>109</v>
      </c>
      <c r="D40" s="73">
        <v>0</v>
      </c>
      <c r="E40" s="74">
        <v>53222197</v>
      </c>
      <c r="F40" s="74">
        <v>141678492</v>
      </c>
      <c r="G40" s="74">
        <v>59202000</v>
      </c>
      <c r="H40" s="75">
        <v>254102689</v>
      </c>
      <c r="I40" s="73">
        <v>0</v>
      </c>
      <c r="J40" s="74">
        <v>29205209</v>
      </c>
      <c r="K40" s="74">
        <v>135773339</v>
      </c>
      <c r="L40" s="74">
        <v>48327000</v>
      </c>
      <c r="M40" s="76">
        <v>213305548</v>
      </c>
    </row>
    <row r="41" spans="1:13" ht="14" x14ac:dyDescent="0.3">
      <c r="A41" s="48" t="s">
        <v>0</v>
      </c>
      <c r="B41" s="77" t="s">
        <v>110</v>
      </c>
      <c r="C41" s="78" t="s">
        <v>0</v>
      </c>
      <c r="D41" s="79">
        <f t="shared" ref="D41:M41" si="4">SUM(D37:D40)</f>
        <v>23029682</v>
      </c>
      <c r="E41" s="80">
        <f t="shared" si="4"/>
        <v>168129211</v>
      </c>
      <c r="F41" s="80">
        <f t="shared" si="4"/>
        <v>328811392</v>
      </c>
      <c r="G41" s="80">
        <f t="shared" si="4"/>
        <v>65294000</v>
      </c>
      <c r="H41" s="81">
        <f t="shared" si="4"/>
        <v>585264285</v>
      </c>
      <c r="I41" s="79">
        <f t="shared" si="4"/>
        <v>20562394</v>
      </c>
      <c r="J41" s="80">
        <f t="shared" si="4"/>
        <v>149479968</v>
      </c>
      <c r="K41" s="80">
        <f t="shared" si="4"/>
        <v>302132648</v>
      </c>
      <c r="L41" s="80">
        <f t="shared" si="4"/>
        <v>54096000</v>
      </c>
      <c r="M41" s="82">
        <f t="shared" si="4"/>
        <v>526271010</v>
      </c>
    </row>
    <row r="42" spans="1:13" ht="13" x14ac:dyDescent="0.3">
      <c r="A42" s="47" t="s">
        <v>53</v>
      </c>
      <c r="B42" s="71" t="s">
        <v>111</v>
      </c>
      <c r="C42" s="72" t="s">
        <v>112</v>
      </c>
      <c r="D42" s="73">
        <v>3671494</v>
      </c>
      <c r="E42" s="74">
        <v>357078</v>
      </c>
      <c r="F42" s="74">
        <v>132114109</v>
      </c>
      <c r="G42" s="74">
        <v>2419000</v>
      </c>
      <c r="H42" s="75">
        <v>138561681</v>
      </c>
      <c r="I42" s="73">
        <v>5891573</v>
      </c>
      <c r="J42" s="74">
        <v>349257</v>
      </c>
      <c r="K42" s="74">
        <v>134885591</v>
      </c>
      <c r="L42" s="74">
        <v>6162000</v>
      </c>
      <c r="M42" s="76">
        <v>147288421</v>
      </c>
    </row>
    <row r="43" spans="1:13" ht="13" x14ac:dyDescent="0.3">
      <c r="A43" s="47" t="s">
        <v>53</v>
      </c>
      <c r="B43" s="71" t="s">
        <v>113</v>
      </c>
      <c r="C43" s="72" t="s">
        <v>114</v>
      </c>
      <c r="D43" s="73">
        <v>0</v>
      </c>
      <c r="E43" s="74">
        <v>292734</v>
      </c>
      <c r="F43" s="74">
        <v>71109627</v>
      </c>
      <c r="G43" s="74">
        <v>2339000</v>
      </c>
      <c r="H43" s="75">
        <v>73741361</v>
      </c>
      <c r="I43" s="73">
        <v>0</v>
      </c>
      <c r="J43" s="74">
        <v>301156</v>
      </c>
      <c r="K43" s="74">
        <v>65496699</v>
      </c>
      <c r="L43" s="74">
        <v>12532000</v>
      </c>
      <c r="M43" s="76">
        <v>78329855</v>
      </c>
    </row>
    <row r="44" spans="1:13" ht="13" x14ac:dyDescent="0.3">
      <c r="A44" s="47" t="s">
        <v>53</v>
      </c>
      <c r="B44" s="71" t="s">
        <v>115</v>
      </c>
      <c r="C44" s="72" t="s">
        <v>116</v>
      </c>
      <c r="D44" s="73">
        <v>0</v>
      </c>
      <c r="E44" s="74">
        <v>199005</v>
      </c>
      <c r="F44" s="74">
        <v>172650463</v>
      </c>
      <c r="G44" s="74">
        <v>14368000</v>
      </c>
      <c r="H44" s="75">
        <v>187217468</v>
      </c>
      <c r="I44" s="73">
        <v>15635960</v>
      </c>
      <c r="J44" s="74">
        <v>296054</v>
      </c>
      <c r="K44" s="74">
        <v>190665335</v>
      </c>
      <c r="L44" s="74">
        <v>5650000</v>
      </c>
      <c r="M44" s="76">
        <v>212247349</v>
      </c>
    </row>
    <row r="45" spans="1:13" ht="13" x14ac:dyDescent="0.3">
      <c r="A45" s="47" t="s">
        <v>53</v>
      </c>
      <c r="B45" s="71" t="s">
        <v>117</v>
      </c>
      <c r="C45" s="72" t="s">
        <v>118</v>
      </c>
      <c r="D45" s="73">
        <v>0</v>
      </c>
      <c r="E45" s="74">
        <v>1053900</v>
      </c>
      <c r="F45" s="74">
        <v>71357723</v>
      </c>
      <c r="G45" s="74">
        <v>12197000</v>
      </c>
      <c r="H45" s="75">
        <v>84608623</v>
      </c>
      <c r="I45" s="73">
        <v>-1705823</v>
      </c>
      <c r="J45" s="74">
        <v>958906</v>
      </c>
      <c r="K45" s="74">
        <v>79015285</v>
      </c>
      <c r="L45" s="74">
        <v>6885000</v>
      </c>
      <c r="M45" s="76">
        <v>85153368</v>
      </c>
    </row>
    <row r="46" spans="1:13" ht="13" x14ac:dyDescent="0.3">
      <c r="A46" s="47" t="s">
        <v>53</v>
      </c>
      <c r="B46" s="71" t="s">
        <v>119</v>
      </c>
      <c r="C46" s="72" t="s">
        <v>120</v>
      </c>
      <c r="D46" s="73">
        <v>142756</v>
      </c>
      <c r="E46" s="74">
        <v>138290153</v>
      </c>
      <c r="F46" s="74">
        <v>177165330</v>
      </c>
      <c r="G46" s="74">
        <v>26245000</v>
      </c>
      <c r="H46" s="75">
        <v>341843239</v>
      </c>
      <c r="I46" s="73">
        <v>-2877036</v>
      </c>
      <c r="J46" s="74">
        <v>162853846</v>
      </c>
      <c r="K46" s="74">
        <v>197681699</v>
      </c>
      <c r="L46" s="74">
        <v>4402000</v>
      </c>
      <c r="M46" s="76">
        <v>362060509</v>
      </c>
    </row>
    <row r="47" spans="1:13" ht="13" x14ac:dyDescent="0.3">
      <c r="A47" s="47" t="s">
        <v>68</v>
      </c>
      <c r="B47" s="71" t="s">
        <v>121</v>
      </c>
      <c r="C47" s="72" t="s">
        <v>122</v>
      </c>
      <c r="D47" s="73">
        <v>0</v>
      </c>
      <c r="E47" s="74">
        <v>81277278</v>
      </c>
      <c r="F47" s="74">
        <v>340976104</v>
      </c>
      <c r="G47" s="74">
        <v>110274000</v>
      </c>
      <c r="H47" s="75">
        <v>532527382</v>
      </c>
      <c r="I47" s="73">
        <v>0</v>
      </c>
      <c r="J47" s="74">
        <v>74672060</v>
      </c>
      <c r="K47" s="74">
        <v>241424478</v>
      </c>
      <c r="L47" s="74">
        <v>183084000</v>
      </c>
      <c r="M47" s="76">
        <v>499180538</v>
      </c>
    </row>
    <row r="48" spans="1:13" ht="14" x14ac:dyDescent="0.3">
      <c r="A48" s="48" t="s">
        <v>0</v>
      </c>
      <c r="B48" s="77" t="s">
        <v>123</v>
      </c>
      <c r="C48" s="78" t="s">
        <v>0</v>
      </c>
      <c r="D48" s="79">
        <f t="shared" ref="D48:M48" si="5">SUM(D42:D47)</f>
        <v>3814250</v>
      </c>
      <c r="E48" s="80">
        <f t="shared" si="5"/>
        <v>221470148</v>
      </c>
      <c r="F48" s="80">
        <f t="shared" si="5"/>
        <v>965373356</v>
      </c>
      <c r="G48" s="80">
        <f t="shared" si="5"/>
        <v>167842000</v>
      </c>
      <c r="H48" s="81">
        <f t="shared" si="5"/>
        <v>1358499754</v>
      </c>
      <c r="I48" s="79">
        <f t="shared" si="5"/>
        <v>16944674</v>
      </c>
      <c r="J48" s="80">
        <f t="shared" si="5"/>
        <v>239431279</v>
      </c>
      <c r="K48" s="80">
        <f t="shared" si="5"/>
        <v>909169087</v>
      </c>
      <c r="L48" s="80">
        <f t="shared" si="5"/>
        <v>218715000</v>
      </c>
      <c r="M48" s="82">
        <f t="shared" si="5"/>
        <v>1384260040</v>
      </c>
    </row>
    <row r="49" spans="1:13" ht="13" x14ac:dyDescent="0.3">
      <c r="A49" s="47" t="s">
        <v>53</v>
      </c>
      <c r="B49" s="71" t="s">
        <v>124</v>
      </c>
      <c r="C49" s="72" t="s">
        <v>125</v>
      </c>
      <c r="D49" s="73">
        <v>6698553</v>
      </c>
      <c r="E49" s="74">
        <v>26447646</v>
      </c>
      <c r="F49" s="74">
        <v>108705436</v>
      </c>
      <c r="G49" s="74">
        <v>22797000</v>
      </c>
      <c r="H49" s="75">
        <v>164648635</v>
      </c>
      <c r="I49" s="73">
        <v>7463007</v>
      </c>
      <c r="J49" s="74">
        <v>22854238</v>
      </c>
      <c r="K49" s="74">
        <v>117030669</v>
      </c>
      <c r="L49" s="74">
        <v>12746000</v>
      </c>
      <c r="M49" s="76">
        <v>160093914</v>
      </c>
    </row>
    <row r="50" spans="1:13" ht="13" x14ac:dyDescent="0.3">
      <c r="A50" s="47" t="s">
        <v>53</v>
      </c>
      <c r="B50" s="71" t="s">
        <v>126</v>
      </c>
      <c r="C50" s="72" t="s">
        <v>127</v>
      </c>
      <c r="D50" s="73">
        <v>2749672</v>
      </c>
      <c r="E50" s="74">
        <v>364671</v>
      </c>
      <c r="F50" s="74">
        <v>121254256</v>
      </c>
      <c r="G50" s="74">
        <v>2744000</v>
      </c>
      <c r="H50" s="75">
        <v>127112599</v>
      </c>
      <c r="I50" s="73">
        <v>3047802</v>
      </c>
      <c r="J50" s="74">
        <v>331042</v>
      </c>
      <c r="K50" s="74">
        <v>95346280</v>
      </c>
      <c r="L50" s="74">
        <v>10583000</v>
      </c>
      <c r="M50" s="76">
        <v>109308124</v>
      </c>
    </row>
    <row r="51" spans="1:13" ht="13" x14ac:dyDescent="0.3">
      <c r="A51" s="47" t="s">
        <v>53</v>
      </c>
      <c r="B51" s="71" t="s">
        <v>128</v>
      </c>
      <c r="C51" s="72" t="s">
        <v>129</v>
      </c>
      <c r="D51" s="73">
        <v>2964912</v>
      </c>
      <c r="E51" s="74">
        <v>15106734</v>
      </c>
      <c r="F51" s="74">
        <v>137698388</v>
      </c>
      <c r="G51" s="74">
        <v>3600000</v>
      </c>
      <c r="H51" s="75">
        <v>159370034</v>
      </c>
      <c r="I51" s="73">
        <v>1849635</v>
      </c>
      <c r="J51" s="74">
        <v>13604701</v>
      </c>
      <c r="K51" s="74">
        <v>140166228</v>
      </c>
      <c r="L51" s="74">
        <v>11841000</v>
      </c>
      <c r="M51" s="76">
        <v>167461564</v>
      </c>
    </row>
    <row r="52" spans="1:13" ht="13" x14ac:dyDescent="0.3">
      <c r="A52" s="47" t="s">
        <v>53</v>
      </c>
      <c r="B52" s="71" t="s">
        <v>130</v>
      </c>
      <c r="C52" s="72" t="s">
        <v>131</v>
      </c>
      <c r="D52" s="73">
        <v>877276</v>
      </c>
      <c r="E52" s="74">
        <v>180131</v>
      </c>
      <c r="F52" s="74">
        <v>53991181</v>
      </c>
      <c r="G52" s="74">
        <v>3163000</v>
      </c>
      <c r="H52" s="75">
        <v>58211588</v>
      </c>
      <c r="I52" s="73">
        <v>5901768</v>
      </c>
      <c r="J52" s="74">
        <v>189237</v>
      </c>
      <c r="K52" s="74">
        <v>-2073797</v>
      </c>
      <c r="L52" s="74">
        <v>3704000</v>
      </c>
      <c r="M52" s="76">
        <v>7721208</v>
      </c>
    </row>
    <row r="53" spans="1:13" ht="13" x14ac:dyDescent="0.3">
      <c r="A53" s="47" t="s">
        <v>68</v>
      </c>
      <c r="B53" s="71" t="s">
        <v>132</v>
      </c>
      <c r="C53" s="72" t="s">
        <v>133</v>
      </c>
      <c r="D53" s="73">
        <v>0</v>
      </c>
      <c r="E53" s="74">
        <v>11479774</v>
      </c>
      <c r="F53" s="74">
        <v>284424776</v>
      </c>
      <c r="G53" s="74">
        <v>31111000</v>
      </c>
      <c r="H53" s="75">
        <v>327015550</v>
      </c>
      <c r="I53" s="73">
        <v>0</v>
      </c>
      <c r="J53" s="74">
        <v>9552019</v>
      </c>
      <c r="K53" s="74">
        <v>259943429</v>
      </c>
      <c r="L53" s="74">
        <v>40897000</v>
      </c>
      <c r="M53" s="76">
        <v>310392448</v>
      </c>
    </row>
    <row r="54" spans="1:13" ht="14" x14ac:dyDescent="0.3">
      <c r="A54" s="48" t="s">
        <v>0</v>
      </c>
      <c r="B54" s="77" t="s">
        <v>134</v>
      </c>
      <c r="C54" s="78" t="s">
        <v>0</v>
      </c>
      <c r="D54" s="79">
        <f t="shared" ref="D54:M54" si="6">SUM(D49:D53)</f>
        <v>13290413</v>
      </c>
      <c r="E54" s="80">
        <f t="shared" si="6"/>
        <v>53578956</v>
      </c>
      <c r="F54" s="80">
        <f t="shared" si="6"/>
        <v>706074037</v>
      </c>
      <c r="G54" s="80">
        <f t="shared" si="6"/>
        <v>63415000</v>
      </c>
      <c r="H54" s="81">
        <f t="shared" si="6"/>
        <v>836358406</v>
      </c>
      <c r="I54" s="79">
        <f t="shared" si="6"/>
        <v>18262212</v>
      </c>
      <c r="J54" s="80">
        <f t="shared" si="6"/>
        <v>46531237</v>
      </c>
      <c r="K54" s="80">
        <f t="shared" si="6"/>
        <v>610412809</v>
      </c>
      <c r="L54" s="80">
        <f t="shared" si="6"/>
        <v>79771000</v>
      </c>
      <c r="M54" s="82">
        <f t="shared" si="6"/>
        <v>754977258</v>
      </c>
    </row>
    <row r="55" spans="1:13" ht="14" x14ac:dyDescent="0.3">
      <c r="A55" s="49" t="s">
        <v>0</v>
      </c>
      <c r="B55" s="83" t="s">
        <v>135</v>
      </c>
      <c r="C55" s="84" t="s">
        <v>0</v>
      </c>
      <c r="D55" s="85">
        <f t="shared" ref="D55:M55" si="7">SUM(D9:D10,D12:D19,D21:D27,D29:D35,D37:D40,D42:D47,D49:D53)</f>
        <v>752859617</v>
      </c>
      <c r="E55" s="86">
        <f t="shared" si="7"/>
        <v>2882045884</v>
      </c>
      <c r="F55" s="86">
        <f t="shared" si="7"/>
        <v>4593409503</v>
      </c>
      <c r="G55" s="86">
        <f t="shared" si="7"/>
        <v>998283000</v>
      </c>
      <c r="H55" s="87">
        <f t="shared" si="7"/>
        <v>9226598004</v>
      </c>
      <c r="I55" s="85">
        <f t="shared" si="7"/>
        <v>693035418</v>
      </c>
      <c r="J55" s="86">
        <f t="shared" si="7"/>
        <v>5173469166</v>
      </c>
      <c r="K55" s="86">
        <f t="shared" si="7"/>
        <v>4885885410</v>
      </c>
      <c r="L55" s="86">
        <f t="shared" si="7"/>
        <v>1158628000</v>
      </c>
      <c r="M55" s="88">
        <f t="shared" si="7"/>
        <v>11911017994</v>
      </c>
    </row>
    <row r="56" spans="1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136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44</v>
      </c>
      <c r="C9" s="72" t="s">
        <v>45</v>
      </c>
      <c r="D9" s="73">
        <v>440248569</v>
      </c>
      <c r="E9" s="74">
        <v>1279854177</v>
      </c>
      <c r="F9" s="74">
        <v>693554641</v>
      </c>
      <c r="G9" s="74">
        <v>158862000</v>
      </c>
      <c r="H9" s="75">
        <v>2572519387</v>
      </c>
      <c r="I9" s="73">
        <v>607108420</v>
      </c>
      <c r="J9" s="74">
        <v>1287121016</v>
      </c>
      <c r="K9" s="74">
        <v>686359856</v>
      </c>
      <c r="L9" s="74">
        <v>136510000</v>
      </c>
      <c r="M9" s="76">
        <v>2717099292</v>
      </c>
    </row>
    <row r="10" spans="1:13" ht="14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440248569</v>
      </c>
      <c r="E10" s="80">
        <f t="shared" si="0"/>
        <v>1279854177</v>
      </c>
      <c r="F10" s="80">
        <f t="shared" si="0"/>
        <v>693554641</v>
      </c>
      <c r="G10" s="80">
        <f t="shared" si="0"/>
        <v>158862000</v>
      </c>
      <c r="H10" s="81">
        <f t="shared" si="0"/>
        <v>2572519387</v>
      </c>
      <c r="I10" s="79">
        <f t="shared" si="0"/>
        <v>607108420</v>
      </c>
      <c r="J10" s="80">
        <f t="shared" si="0"/>
        <v>1287121016</v>
      </c>
      <c r="K10" s="80">
        <f t="shared" si="0"/>
        <v>686359856</v>
      </c>
      <c r="L10" s="80">
        <f t="shared" si="0"/>
        <v>136510000</v>
      </c>
      <c r="M10" s="82">
        <f t="shared" si="0"/>
        <v>2717099292</v>
      </c>
    </row>
    <row r="11" spans="1:13" ht="13" x14ac:dyDescent="0.3">
      <c r="A11" s="47" t="s">
        <v>53</v>
      </c>
      <c r="B11" s="71" t="s">
        <v>137</v>
      </c>
      <c r="C11" s="72" t="s">
        <v>138</v>
      </c>
      <c r="D11" s="73">
        <v>7967714</v>
      </c>
      <c r="E11" s="74">
        <v>16428353</v>
      </c>
      <c r="F11" s="74">
        <v>28381025</v>
      </c>
      <c r="G11" s="74">
        <v>9753000</v>
      </c>
      <c r="H11" s="75">
        <v>62530092</v>
      </c>
      <c r="I11" s="73">
        <v>6926842</v>
      </c>
      <c r="J11" s="74">
        <v>12289901</v>
      </c>
      <c r="K11" s="74">
        <v>-2468828</v>
      </c>
      <c r="L11" s="74">
        <v>6000000</v>
      </c>
      <c r="M11" s="76">
        <v>22747915</v>
      </c>
    </row>
    <row r="12" spans="1:13" ht="13" x14ac:dyDescent="0.3">
      <c r="A12" s="47" t="s">
        <v>53</v>
      </c>
      <c r="B12" s="71" t="s">
        <v>139</v>
      </c>
      <c r="C12" s="72" t="s">
        <v>140</v>
      </c>
      <c r="D12" s="73">
        <v>12854477</v>
      </c>
      <c r="E12" s="74">
        <v>15667031</v>
      </c>
      <c r="F12" s="74">
        <v>43414018</v>
      </c>
      <c r="G12" s="74">
        <v>9011000</v>
      </c>
      <c r="H12" s="75">
        <v>80946526</v>
      </c>
      <c r="I12" s="73">
        <v>0</v>
      </c>
      <c r="J12" s="74">
        <v>0</v>
      </c>
      <c r="K12" s="74">
        <v>0</v>
      </c>
      <c r="L12" s="74">
        <v>0</v>
      </c>
      <c r="M12" s="76">
        <v>0</v>
      </c>
    </row>
    <row r="13" spans="1:13" ht="13" x14ac:dyDescent="0.3">
      <c r="A13" s="47" t="s">
        <v>53</v>
      </c>
      <c r="B13" s="71" t="s">
        <v>141</v>
      </c>
      <c r="C13" s="72" t="s">
        <v>142</v>
      </c>
      <c r="D13" s="73">
        <v>502375</v>
      </c>
      <c r="E13" s="74">
        <v>7097502</v>
      </c>
      <c r="F13" s="74">
        <v>4527528</v>
      </c>
      <c r="G13" s="74">
        <v>0</v>
      </c>
      <c r="H13" s="75">
        <v>12127405</v>
      </c>
      <c r="I13" s="73">
        <v>957953</v>
      </c>
      <c r="J13" s="74">
        <v>3989042</v>
      </c>
      <c r="K13" s="74">
        <v>3903032</v>
      </c>
      <c r="L13" s="74">
        <v>0</v>
      </c>
      <c r="M13" s="76">
        <v>8850027</v>
      </c>
    </row>
    <row r="14" spans="1:13" ht="13" x14ac:dyDescent="0.3">
      <c r="A14" s="47" t="s">
        <v>68</v>
      </c>
      <c r="B14" s="71" t="s">
        <v>143</v>
      </c>
      <c r="C14" s="72" t="s">
        <v>144</v>
      </c>
      <c r="D14" s="73">
        <v>0</v>
      </c>
      <c r="E14" s="74">
        <v>0</v>
      </c>
      <c r="F14" s="74">
        <v>12218463</v>
      </c>
      <c r="G14" s="74">
        <v>1327000</v>
      </c>
      <c r="H14" s="75">
        <v>13545463</v>
      </c>
      <c r="I14" s="73">
        <v>0</v>
      </c>
      <c r="J14" s="74">
        <v>0</v>
      </c>
      <c r="K14" s="74">
        <v>10494002</v>
      </c>
      <c r="L14" s="74">
        <v>558000</v>
      </c>
      <c r="M14" s="76">
        <v>11052002</v>
      </c>
    </row>
    <row r="15" spans="1:13" ht="14" x14ac:dyDescent="0.3">
      <c r="A15" s="48" t="s">
        <v>0</v>
      </c>
      <c r="B15" s="77" t="s">
        <v>145</v>
      </c>
      <c r="C15" s="78" t="s">
        <v>0</v>
      </c>
      <c r="D15" s="79">
        <f t="shared" ref="D15:M15" si="1">SUM(D11:D14)</f>
        <v>21324566</v>
      </c>
      <c r="E15" s="80">
        <f t="shared" si="1"/>
        <v>39192886</v>
      </c>
      <c r="F15" s="80">
        <f t="shared" si="1"/>
        <v>88541034</v>
      </c>
      <c r="G15" s="80">
        <f t="shared" si="1"/>
        <v>20091000</v>
      </c>
      <c r="H15" s="81">
        <f t="shared" si="1"/>
        <v>169149486</v>
      </c>
      <c r="I15" s="79">
        <f t="shared" si="1"/>
        <v>7884795</v>
      </c>
      <c r="J15" s="80">
        <f t="shared" si="1"/>
        <v>16278943</v>
      </c>
      <c r="K15" s="80">
        <f t="shared" si="1"/>
        <v>11928206</v>
      </c>
      <c r="L15" s="80">
        <f t="shared" si="1"/>
        <v>6558000</v>
      </c>
      <c r="M15" s="82">
        <f t="shared" si="1"/>
        <v>42649944</v>
      </c>
    </row>
    <row r="16" spans="1:13" ht="13" x14ac:dyDescent="0.3">
      <c r="A16" s="47" t="s">
        <v>53</v>
      </c>
      <c r="B16" s="71" t="s">
        <v>146</v>
      </c>
      <c r="C16" s="72" t="s">
        <v>147</v>
      </c>
      <c r="D16" s="73">
        <v>25352701</v>
      </c>
      <c r="E16" s="74">
        <v>32380423</v>
      </c>
      <c r="F16" s="74">
        <v>20427161</v>
      </c>
      <c r="G16" s="74">
        <v>6409000</v>
      </c>
      <c r="H16" s="75">
        <v>84569285</v>
      </c>
      <c r="I16" s="73">
        <v>18547461</v>
      </c>
      <c r="J16" s="74">
        <v>32282852</v>
      </c>
      <c r="K16" s="74">
        <v>6308612</v>
      </c>
      <c r="L16" s="74">
        <v>10822000</v>
      </c>
      <c r="M16" s="76">
        <v>67960925</v>
      </c>
    </row>
    <row r="17" spans="1:13" ht="13" x14ac:dyDescent="0.3">
      <c r="A17" s="47" t="s">
        <v>53</v>
      </c>
      <c r="B17" s="71" t="s">
        <v>148</v>
      </c>
      <c r="C17" s="72" t="s">
        <v>149</v>
      </c>
      <c r="D17" s="73">
        <v>7192539</v>
      </c>
      <c r="E17" s="74">
        <v>18406555</v>
      </c>
      <c r="F17" s="74">
        <v>20917674</v>
      </c>
      <c r="G17" s="74">
        <v>7565000</v>
      </c>
      <c r="H17" s="75">
        <v>54081768</v>
      </c>
      <c r="I17" s="73">
        <v>6138637</v>
      </c>
      <c r="J17" s="74">
        <v>10319816</v>
      </c>
      <c r="K17" s="74">
        <v>29686448</v>
      </c>
      <c r="L17" s="74">
        <v>0</v>
      </c>
      <c r="M17" s="76">
        <v>46144901</v>
      </c>
    </row>
    <row r="18" spans="1:13" ht="13" x14ac:dyDescent="0.3">
      <c r="A18" s="47" t="s">
        <v>53</v>
      </c>
      <c r="B18" s="71" t="s">
        <v>150</v>
      </c>
      <c r="C18" s="72" t="s">
        <v>151</v>
      </c>
      <c r="D18" s="73">
        <v>4945665</v>
      </c>
      <c r="E18" s="74">
        <v>21910504</v>
      </c>
      <c r="F18" s="74">
        <v>34885802</v>
      </c>
      <c r="G18" s="74">
        <v>5747000</v>
      </c>
      <c r="H18" s="75">
        <v>67488971</v>
      </c>
      <c r="I18" s="73">
        <v>5036876</v>
      </c>
      <c r="J18" s="74">
        <v>19478003</v>
      </c>
      <c r="K18" s="74">
        <v>38452055</v>
      </c>
      <c r="L18" s="74">
        <v>601000</v>
      </c>
      <c r="M18" s="76">
        <v>63567934</v>
      </c>
    </row>
    <row r="19" spans="1:13" ht="13" x14ac:dyDescent="0.3">
      <c r="A19" s="47" t="s">
        <v>53</v>
      </c>
      <c r="B19" s="71" t="s">
        <v>152</v>
      </c>
      <c r="C19" s="72" t="s">
        <v>153</v>
      </c>
      <c r="D19" s="73">
        <v>96114567</v>
      </c>
      <c r="E19" s="74">
        <v>460534454</v>
      </c>
      <c r="F19" s="74">
        <v>411907757</v>
      </c>
      <c r="G19" s="74">
        <v>12609000</v>
      </c>
      <c r="H19" s="75">
        <v>981165778</v>
      </c>
      <c r="I19" s="73">
        <v>126536774</v>
      </c>
      <c r="J19" s="74">
        <v>423557289</v>
      </c>
      <c r="K19" s="74">
        <v>389192549</v>
      </c>
      <c r="L19" s="74">
        <v>13186000</v>
      </c>
      <c r="M19" s="76">
        <v>952472612</v>
      </c>
    </row>
    <row r="20" spans="1:13" ht="13" x14ac:dyDescent="0.3">
      <c r="A20" s="47" t="s">
        <v>53</v>
      </c>
      <c r="B20" s="71" t="s">
        <v>154</v>
      </c>
      <c r="C20" s="72" t="s">
        <v>155</v>
      </c>
      <c r="D20" s="73">
        <v>7605163</v>
      </c>
      <c r="E20" s="74">
        <v>164320414</v>
      </c>
      <c r="F20" s="74">
        <v>31534852</v>
      </c>
      <c r="G20" s="74">
        <v>9925000</v>
      </c>
      <c r="H20" s="75">
        <v>213385429</v>
      </c>
      <c r="I20" s="73">
        <v>4729193</v>
      </c>
      <c r="J20" s="74">
        <v>33403411</v>
      </c>
      <c r="K20" s="74">
        <v>18418907</v>
      </c>
      <c r="L20" s="74">
        <v>8419000</v>
      </c>
      <c r="M20" s="76">
        <v>64970511</v>
      </c>
    </row>
    <row r="21" spans="1:13" ht="13" x14ac:dyDescent="0.3">
      <c r="A21" s="47" t="s">
        <v>68</v>
      </c>
      <c r="B21" s="71" t="s">
        <v>156</v>
      </c>
      <c r="C21" s="72" t="s">
        <v>157</v>
      </c>
      <c r="D21" s="73">
        <v>0</v>
      </c>
      <c r="E21" s="74">
        <v>0</v>
      </c>
      <c r="F21" s="74">
        <v>52207001</v>
      </c>
      <c r="G21" s="74">
        <v>636000</v>
      </c>
      <c r="H21" s="75">
        <v>52843001</v>
      </c>
      <c r="I21" s="73">
        <v>0</v>
      </c>
      <c r="J21" s="74">
        <v>0</v>
      </c>
      <c r="K21" s="74">
        <v>51932346</v>
      </c>
      <c r="L21" s="74">
        <v>595000</v>
      </c>
      <c r="M21" s="76">
        <v>52527346</v>
      </c>
    </row>
    <row r="22" spans="1:13" ht="14" x14ac:dyDescent="0.3">
      <c r="A22" s="48" t="s">
        <v>0</v>
      </c>
      <c r="B22" s="77" t="s">
        <v>158</v>
      </c>
      <c r="C22" s="78" t="s">
        <v>0</v>
      </c>
      <c r="D22" s="79">
        <f t="shared" ref="D22:M22" si="2">SUM(D16:D21)</f>
        <v>141210635</v>
      </c>
      <c r="E22" s="80">
        <f t="shared" si="2"/>
        <v>697552350</v>
      </c>
      <c r="F22" s="80">
        <f t="shared" si="2"/>
        <v>571880247</v>
      </c>
      <c r="G22" s="80">
        <f t="shared" si="2"/>
        <v>42891000</v>
      </c>
      <c r="H22" s="81">
        <f t="shared" si="2"/>
        <v>1453534232</v>
      </c>
      <c r="I22" s="79">
        <f t="shared" si="2"/>
        <v>160988941</v>
      </c>
      <c r="J22" s="80">
        <f t="shared" si="2"/>
        <v>519041371</v>
      </c>
      <c r="K22" s="80">
        <f t="shared" si="2"/>
        <v>533990917</v>
      </c>
      <c r="L22" s="80">
        <f t="shared" si="2"/>
        <v>33623000</v>
      </c>
      <c r="M22" s="82">
        <f t="shared" si="2"/>
        <v>1247644229</v>
      </c>
    </row>
    <row r="23" spans="1:13" ht="13" x14ac:dyDescent="0.3">
      <c r="A23" s="47" t="s">
        <v>53</v>
      </c>
      <c r="B23" s="71" t="s">
        <v>159</v>
      </c>
      <c r="C23" s="72" t="s">
        <v>160</v>
      </c>
      <c r="D23" s="73">
        <v>22670224</v>
      </c>
      <c r="E23" s="74">
        <v>86050941</v>
      </c>
      <c r="F23" s="74">
        <v>48967484</v>
      </c>
      <c r="G23" s="74">
        <v>59846000</v>
      </c>
      <c r="H23" s="75">
        <v>217534649</v>
      </c>
      <c r="I23" s="73">
        <v>21710500</v>
      </c>
      <c r="J23" s="74">
        <v>78952746</v>
      </c>
      <c r="K23" s="74">
        <v>-27802653</v>
      </c>
      <c r="L23" s="74">
        <v>54578000</v>
      </c>
      <c r="M23" s="76">
        <v>127438593</v>
      </c>
    </row>
    <row r="24" spans="1:13" ht="13" x14ac:dyDescent="0.3">
      <c r="A24" s="47" t="s">
        <v>53</v>
      </c>
      <c r="B24" s="71" t="s">
        <v>161</v>
      </c>
      <c r="C24" s="72" t="s">
        <v>162</v>
      </c>
      <c r="D24" s="73">
        <v>41723224</v>
      </c>
      <c r="E24" s="74">
        <v>121342848</v>
      </c>
      <c r="F24" s="74">
        <v>114683579</v>
      </c>
      <c r="G24" s="74">
        <v>7790000</v>
      </c>
      <c r="H24" s="75">
        <v>285539651</v>
      </c>
      <c r="I24" s="73">
        <v>26801387</v>
      </c>
      <c r="J24" s="74">
        <v>76264382</v>
      </c>
      <c r="K24" s="74">
        <v>20260901</v>
      </c>
      <c r="L24" s="74">
        <v>5000000</v>
      </c>
      <c r="M24" s="76">
        <v>128326670</v>
      </c>
    </row>
    <row r="25" spans="1:13" ht="13" x14ac:dyDescent="0.3">
      <c r="A25" s="47" t="s">
        <v>53</v>
      </c>
      <c r="B25" s="71" t="s">
        <v>163</v>
      </c>
      <c r="C25" s="72" t="s">
        <v>164</v>
      </c>
      <c r="D25" s="73">
        <v>5693834</v>
      </c>
      <c r="E25" s="74">
        <v>64733323</v>
      </c>
      <c r="F25" s="74">
        <v>70620722</v>
      </c>
      <c r="G25" s="74">
        <v>6648000</v>
      </c>
      <c r="H25" s="75">
        <v>147695879</v>
      </c>
      <c r="I25" s="73">
        <v>4694405</v>
      </c>
      <c r="J25" s="74">
        <v>63366681</v>
      </c>
      <c r="K25" s="74">
        <v>65565997</v>
      </c>
      <c r="L25" s="74">
        <v>8413000</v>
      </c>
      <c r="M25" s="76">
        <v>142040083</v>
      </c>
    </row>
    <row r="26" spans="1:13" ht="13" x14ac:dyDescent="0.3">
      <c r="A26" s="47" t="s">
        <v>53</v>
      </c>
      <c r="B26" s="71" t="s">
        <v>165</v>
      </c>
      <c r="C26" s="72" t="s">
        <v>166</v>
      </c>
      <c r="D26" s="73">
        <v>32536741</v>
      </c>
      <c r="E26" s="74">
        <v>138034495</v>
      </c>
      <c r="F26" s="74">
        <v>314870453</v>
      </c>
      <c r="G26" s="74">
        <v>24992000</v>
      </c>
      <c r="H26" s="75">
        <v>510433689</v>
      </c>
      <c r="I26" s="73">
        <v>27188981</v>
      </c>
      <c r="J26" s="74">
        <v>135743410</v>
      </c>
      <c r="K26" s="74">
        <v>310862930</v>
      </c>
      <c r="L26" s="74">
        <v>13000000</v>
      </c>
      <c r="M26" s="76">
        <v>486795321</v>
      </c>
    </row>
    <row r="27" spans="1:13" ht="13" x14ac:dyDescent="0.3">
      <c r="A27" s="47" t="s">
        <v>53</v>
      </c>
      <c r="B27" s="71" t="s">
        <v>167</v>
      </c>
      <c r="C27" s="72" t="s">
        <v>168</v>
      </c>
      <c r="D27" s="73">
        <v>2637051</v>
      </c>
      <c r="E27" s="74">
        <v>14748205</v>
      </c>
      <c r="F27" s="74">
        <v>33388030</v>
      </c>
      <c r="G27" s="74">
        <v>7430000</v>
      </c>
      <c r="H27" s="75">
        <v>58203286</v>
      </c>
      <c r="I27" s="73">
        <v>2727772</v>
      </c>
      <c r="J27" s="74">
        <v>14490957</v>
      </c>
      <c r="K27" s="74">
        <v>30372706</v>
      </c>
      <c r="L27" s="74">
        <v>9677000</v>
      </c>
      <c r="M27" s="76">
        <v>57268435</v>
      </c>
    </row>
    <row r="28" spans="1:13" ht="13" x14ac:dyDescent="0.3">
      <c r="A28" s="47" t="s">
        <v>53</v>
      </c>
      <c r="B28" s="71" t="s">
        <v>169</v>
      </c>
      <c r="C28" s="72" t="s">
        <v>170</v>
      </c>
      <c r="D28" s="73">
        <v>9949616</v>
      </c>
      <c r="E28" s="74">
        <v>36073863</v>
      </c>
      <c r="F28" s="74">
        <v>51025790</v>
      </c>
      <c r="G28" s="74">
        <v>4634000</v>
      </c>
      <c r="H28" s="75">
        <v>101683269</v>
      </c>
      <c r="I28" s="73">
        <v>6501396</v>
      </c>
      <c r="J28" s="74">
        <v>23851189</v>
      </c>
      <c r="K28" s="74">
        <v>43246584</v>
      </c>
      <c r="L28" s="74">
        <v>3576000</v>
      </c>
      <c r="M28" s="76">
        <v>77175169</v>
      </c>
    </row>
    <row r="29" spans="1:13" ht="13" x14ac:dyDescent="0.3">
      <c r="A29" s="47" t="s">
        <v>68</v>
      </c>
      <c r="B29" s="71" t="s">
        <v>171</v>
      </c>
      <c r="C29" s="72" t="s">
        <v>172</v>
      </c>
      <c r="D29" s="73">
        <v>0</v>
      </c>
      <c r="E29" s="74">
        <v>0</v>
      </c>
      <c r="F29" s="74">
        <v>52227125</v>
      </c>
      <c r="G29" s="74">
        <v>1886000</v>
      </c>
      <c r="H29" s="75">
        <v>54113125</v>
      </c>
      <c r="I29" s="73">
        <v>0</v>
      </c>
      <c r="J29" s="74">
        <v>0</v>
      </c>
      <c r="K29" s="74">
        <v>49922720</v>
      </c>
      <c r="L29" s="74">
        <v>2361000</v>
      </c>
      <c r="M29" s="76">
        <v>52283720</v>
      </c>
    </row>
    <row r="30" spans="1:13" ht="14" x14ac:dyDescent="0.3">
      <c r="A30" s="48" t="s">
        <v>0</v>
      </c>
      <c r="B30" s="77" t="s">
        <v>173</v>
      </c>
      <c r="C30" s="78" t="s">
        <v>0</v>
      </c>
      <c r="D30" s="79">
        <f t="shared" ref="D30:M30" si="3">SUM(D23:D29)</f>
        <v>115210690</v>
      </c>
      <c r="E30" s="80">
        <f t="shared" si="3"/>
        <v>460983675</v>
      </c>
      <c r="F30" s="80">
        <f t="shared" si="3"/>
        <v>685783183</v>
      </c>
      <c r="G30" s="80">
        <f t="shared" si="3"/>
        <v>113226000</v>
      </c>
      <c r="H30" s="81">
        <f t="shared" si="3"/>
        <v>1375203548</v>
      </c>
      <c r="I30" s="79">
        <f t="shared" si="3"/>
        <v>89624441</v>
      </c>
      <c r="J30" s="80">
        <f t="shared" si="3"/>
        <v>392669365</v>
      </c>
      <c r="K30" s="80">
        <f t="shared" si="3"/>
        <v>492429185</v>
      </c>
      <c r="L30" s="80">
        <f t="shared" si="3"/>
        <v>96605000</v>
      </c>
      <c r="M30" s="82">
        <f t="shared" si="3"/>
        <v>1071327991</v>
      </c>
    </row>
    <row r="31" spans="1:13" ht="13" x14ac:dyDescent="0.3">
      <c r="A31" s="47" t="s">
        <v>53</v>
      </c>
      <c r="B31" s="71" t="s">
        <v>174</v>
      </c>
      <c r="C31" s="72" t="s">
        <v>175</v>
      </c>
      <c r="D31" s="73">
        <v>24697501</v>
      </c>
      <c r="E31" s="74">
        <v>166981891</v>
      </c>
      <c r="F31" s="74">
        <v>126482715</v>
      </c>
      <c r="G31" s="74">
        <v>6673000</v>
      </c>
      <c r="H31" s="75">
        <v>324835107</v>
      </c>
      <c r="I31" s="73">
        <v>23539902</v>
      </c>
      <c r="J31" s="74">
        <v>180394722</v>
      </c>
      <c r="K31" s="74">
        <v>107747547</v>
      </c>
      <c r="L31" s="74">
        <v>0</v>
      </c>
      <c r="M31" s="76">
        <v>311682171</v>
      </c>
    </row>
    <row r="32" spans="1:13" ht="13" x14ac:dyDescent="0.3">
      <c r="A32" s="47" t="s">
        <v>53</v>
      </c>
      <c r="B32" s="71" t="s">
        <v>176</v>
      </c>
      <c r="C32" s="72" t="s">
        <v>177</v>
      </c>
      <c r="D32" s="73">
        <v>28051282</v>
      </c>
      <c r="E32" s="74">
        <v>102505830</v>
      </c>
      <c r="F32" s="74">
        <v>83501995</v>
      </c>
      <c r="G32" s="74">
        <v>29376000</v>
      </c>
      <c r="H32" s="75">
        <v>243435107</v>
      </c>
      <c r="I32" s="73">
        <v>27325746</v>
      </c>
      <c r="J32" s="74">
        <v>111595882</v>
      </c>
      <c r="K32" s="74">
        <v>81867114</v>
      </c>
      <c r="L32" s="74">
        <v>30900000</v>
      </c>
      <c r="M32" s="76">
        <v>251688742</v>
      </c>
    </row>
    <row r="33" spans="1:13" ht="13" x14ac:dyDescent="0.3">
      <c r="A33" s="47" t="s">
        <v>53</v>
      </c>
      <c r="B33" s="71" t="s">
        <v>178</v>
      </c>
      <c r="C33" s="72" t="s">
        <v>179</v>
      </c>
      <c r="D33" s="73">
        <v>58629726</v>
      </c>
      <c r="E33" s="74">
        <v>287250729</v>
      </c>
      <c r="F33" s="74">
        <v>132739422</v>
      </c>
      <c r="G33" s="74">
        <v>9607000</v>
      </c>
      <c r="H33" s="75">
        <v>488226877</v>
      </c>
      <c r="I33" s="73">
        <v>56120806</v>
      </c>
      <c r="J33" s="74">
        <v>241753142</v>
      </c>
      <c r="K33" s="74">
        <v>34496446</v>
      </c>
      <c r="L33" s="74">
        <v>10587000</v>
      </c>
      <c r="M33" s="76">
        <v>342957394</v>
      </c>
    </row>
    <row r="34" spans="1:13" ht="13" x14ac:dyDescent="0.3">
      <c r="A34" s="47" t="s">
        <v>53</v>
      </c>
      <c r="B34" s="71" t="s">
        <v>180</v>
      </c>
      <c r="C34" s="72" t="s">
        <v>181</v>
      </c>
      <c r="D34" s="73">
        <v>-168807</v>
      </c>
      <c r="E34" s="74">
        <v>29796207</v>
      </c>
      <c r="F34" s="74">
        <v>74543193</v>
      </c>
      <c r="G34" s="74">
        <v>0</v>
      </c>
      <c r="H34" s="75">
        <v>104170593</v>
      </c>
      <c r="I34" s="73">
        <v>7807186</v>
      </c>
      <c r="J34" s="74">
        <v>23118205</v>
      </c>
      <c r="K34" s="74">
        <v>49659096</v>
      </c>
      <c r="L34" s="74">
        <v>15688000</v>
      </c>
      <c r="M34" s="76">
        <v>96272487</v>
      </c>
    </row>
    <row r="35" spans="1:13" ht="13" x14ac:dyDescent="0.3">
      <c r="A35" s="47" t="s">
        <v>68</v>
      </c>
      <c r="B35" s="71" t="s">
        <v>182</v>
      </c>
      <c r="C35" s="72" t="s">
        <v>183</v>
      </c>
      <c r="D35" s="73">
        <v>0</v>
      </c>
      <c r="E35" s="74">
        <v>0</v>
      </c>
      <c r="F35" s="74">
        <v>88400723</v>
      </c>
      <c r="G35" s="74">
        <v>600000</v>
      </c>
      <c r="H35" s="75">
        <v>89000723</v>
      </c>
      <c r="I35" s="73">
        <v>0</v>
      </c>
      <c r="J35" s="74">
        <v>0</v>
      </c>
      <c r="K35" s="74">
        <v>69261133</v>
      </c>
      <c r="L35" s="74">
        <v>540000</v>
      </c>
      <c r="M35" s="76">
        <v>69801133</v>
      </c>
    </row>
    <row r="36" spans="1:13" ht="14" x14ac:dyDescent="0.3">
      <c r="A36" s="48" t="s">
        <v>0</v>
      </c>
      <c r="B36" s="77" t="s">
        <v>184</v>
      </c>
      <c r="C36" s="78" t="s">
        <v>0</v>
      </c>
      <c r="D36" s="79">
        <f t="shared" ref="D36:M36" si="4">SUM(D31:D35)</f>
        <v>111209702</v>
      </c>
      <c r="E36" s="80">
        <f t="shared" si="4"/>
        <v>586534657</v>
      </c>
      <c r="F36" s="80">
        <f t="shared" si="4"/>
        <v>505668048</v>
      </c>
      <c r="G36" s="80">
        <f t="shared" si="4"/>
        <v>46256000</v>
      </c>
      <c r="H36" s="81">
        <f t="shared" si="4"/>
        <v>1249668407</v>
      </c>
      <c r="I36" s="79">
        <f t="shared" si="4"/>
        <v>114793640</v>
      </c>
      <c r="J36" s="80">
        <f t="shared" si="4"/>
        <v>556861951</v>
      </c>
      <c r="K36" s="80">
        <f t="shared" si="4"/>
        <v>343031336</v>
      </c>
      <c r="L36" s="80">
        <f t="shared" si="4"/>
        <v>57715000</v>
      </c>
      <c r="M36" s="82">
        <f t="shared" si="4"/>
        <v>1072401927</v>
      </c>
    </row>
    <row r="37" spans="1:13" ht="14" x14ac:dyDescent="0.3">
      <c r="A37" s="49" t="s">
        <v>0</v>
      </c>
      <c r="B37" s="83" t="s">
        <v>185</v>
      </c>
      <c r="C37" s="84" t="s">
        <v>0</v>
      </c>
      <c r="D37" s="85">
        <f t="shared" ref="D37:M37" si="5">SUM(D9,D11:D14,D16:D21,D23:D29,D31:D35)</f>
        <v>829204162</v>
      </c>
      <c r="E37" s="86">
        <f t="shared" si="5"/>
        <v>3064117745</v>
      </c>
      <c r="F37" s="86">
        <f t="shared" si="5"/>
        <v>2545427153</v>
      </c>
      <c r="G37" s="86">
        <f t="shared" si="5"/>
        <v>381326000</v>
      </c>
      <c r="H37" s="87">
        <f t="shared" si="5"/>
        <v>6820075060</v>
      </c>
      <c r="I37" s="85">
        <f t="shared" si="5"/>
        <v>980400237</v>
      </c>
      <c r="J37" s="86">
        <f t="shared" si="5"/>
        <v>2771972646</v>
      </c>
      <c r="K37" s="86">
        <f t="shared" si="5"/>
        <v>2067739500</v>
      </c>
      <c r="L37" s="86">
        <f t="shared" si="5"/>
        <v>331011000</v>
      </c>
      <c r="M37" s="88">
        <f t="shared" si="5"/>
        <v>6151123383</v>
      </c>
    </row>
    <row r="38" spans="1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186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38</v>
      </c>
      <c r="C9" s="72" t="s">
        <v>39</v>
      </c>
      <c r="D9" s="73">
        <v>2568093063</v>
      </c>
      <c r="E9" s="74">
        <v>9993414939</v>
      </c>
      <c r="F9" s="74">
        <v>3366744324</v>
      </c>
      <c r="G9" s="74">
        <v>436585000</v>
      </c>
      <c r="H9" s="75">
        <v>16364837326</v>
      </c>
      <c r="I9" s="73">
        <v>2255802554</v>
      </c>
      <c r="J9" s="74">
        <v>8297191957</v>
      </c>
      <c r="K9" s="74">
        <v>2977846402</v>
      </c>
      <c r="L9" s="74">
        <v>513398000</v>
      </c>
      <c r="M9" s="76">
        <v>14044238913</v>
      </c>
    </row>
    <row r="10" spans="1:13" ht="13" x14ac:dyDescent="0.3">
      <c r="A10" s="47" t="s">
        <v>51</v>
      </c>
      <c r="B10" s="71" t="s">
        <v>42</v>
      </c>
      <c r="C10" s="72" t="s">
        <v>43</v>
      </c>
      <c r="D10" s="73">
        <v>5018747646</v>
      </c>
      <c r="E10" s="74">
        <v>12036447638</v>
      </c>
      <c r="F10" s="74">
        <v>6270065039</v>
      </c>
      <c r="G10" s="74">
        <v>668300000</v>
      </c>
      <c r="H10" s="75">
        <v>23993560323</v>
      </c>
      <c r="I10" s="73">
        <v>4512828549</v>
      </c>
      <c r="J10" s="74">
        <v>11079843435</v>
      </c>
      <c r="K10" s="74">
        <v>5399076594</v>
      </c>
      <c r="L10" s="74">
        <v>441086000</v>
      </c>
      <c r="M10" s="76">
        <v>21432834578</v>
      </c>
    </row>
    <row r="11" spans="1:13" ht="13" x14ac:dyDescent="0.3">
      <c r="A11" s="47" t="s">
        <v>51</v>
      </c>
      <c r="B11" s="71" t="s">
        <v>48</v>
      </c>
      <c r="C11" s="72" t="s">
        <v>49</v>
      </c>
      <c r="D11" s="73">
        <v>2876720915</v>
      </c>
      <c r="E11" s="74">
        <v>7004144305</v>
      </c>
      <c r="F11" s="74">
        <v>2699899824</v>
      </c>
      <c r="G11" s="74">
        <v>561893000</v>
      </c>
      <c r="H11" s="75">
        <v>13142658044</v>
      </c>
      <c r="I11" s="73">
        <v>2551931521</v>
      </c>
      <c r="J11" s="74">
        <v>6740417783</v>
      </c>
      <c r="K11" s="74">
        <v>4572111409</v>
      </c>
      <c r="L11" s="74">
        <v>470984000</v>
      </c>
      <c r="M11" s="76">
        <v>14335444713</v>
      </c>
    </row>
    <row r="12" spans="1:13" ht="14" x14ac:dyDescent="0.3">
      <c r="A12" s="48" t="s">
        <v>0</v>
      </c>
      <c r="B12" s="77" t="s">
        <v>52</v>
      </c>
      <c r="C12" s="78" t="s">
        <v>0</v>
      </c>
      <c r="D12" s="79">
        <f t="shared" ref="D12:M12" si="0">SUM(D9:D11)</f>
        <v>10463561624</v>
      </c>
      <c r="E12" s="80">
        <f t="shared" si="0"/>
        <v>29034006882</v>
      </c>
      <c r="F12" s="80">
        <f t="shared" si="0"/>
        <v>12336709187</v>
      </c>
      <c r="G12" s="80">
        <f t="shared" si="0"/>
        <v>1666778000</v>
      </c>
      <c r="H12" s="81">
        <f t="shared" si="0"/>
        <v>53501055693</v>
      </c>
      <c r="I12" s="79">
        <f t="shared" si="0"/>
        <v>9320562624</v>
      </c>
      <c r="J12" s="80">
        <f t="shared" si="0"/>
        <v>26117453175</v>
      </c>
      <c r="K12" s="80">
        <f t="shared" si="0"/>
        <v>12949034405</v>
      </c>
      <c r="L12" s="80">
        <f t="shared" si="0"/>
        <v>1425468000</v>
      </c>
      <c r="M12" s="82">
        <f t="shared" si="0"/>
        <v>49812518204</v>
      </c>
    </row>
    <row r="13" spans="1:13" ht="13" x14ac:dyDescent="0.3">
      <c r="A13" s="47" t="s">
        <v>53</v>
      </c>
      <c r="B13" s="71" t="s">
        <v>187</v>
      </c>
      <c r="C13" s="72" t="s">
        <v>188</v>
      </c>
      <c r="D13" s="73">
        <v>339593644</v>
      </c>
      <c r="E13" s="74">
        <v>1507780819</v>
      </c>
      <c r="F13" s="74">
        <v>463039563</v>
      </c>
      <c r="G13" s="74">
        <v>2929000</v>
      </c>
      <c r="H13" s="75">
        <v>2313343026</v>
      </c>
      <c r="I13" s="73">
        <v>320105530</v>
      </c>
      <c r="J13" s="74">
        <v>1220775780</v>
      </c>
      <c r="K13" s="74">
        <v>538885300</v>
      </c>
      <c r="L13" s="74">
        <v>2000000</v>
      </c>
      <c r="M13" s="76">
        <v>2081766610</v>
      </c>
    </row>
    <row r="14" spans="1:13" ht="13" x14ac:dyDescent="0.3">
      <c r="A14" s="47" t="s">
        <v>53</v>
      </c>
      <c r="B14" s="71" t="s">
        <v>189</v>
      </c>
      <c r="C14" s="72" t="s">
        <v>190</v>
      </c>
      <c r="D14" s="73">
        <v>95108367</v>
      </c>
      <c r="E14" s="74">
        <v>260541257</v>
      </c>
      <c r="F14" s="74">
        <v>80717348</v>
      </c>
      <c r="G14" s="74">
        <v>16777000</v>
      </c>
      <c r="H14" s="75">
        <v>453143972</v>
      </c>
      <c r="I14" s="73">
        <v>87713798</v>
      </c>
      <c r="J14" s="74">
        <v>248988318</v>
      </c>
      <c r="K14" s="74">
        <v>75025218</v>
      </c>
      <c r="L14" s="74">
        <v>28328000</v>
      </c>
      <c r="M14" s="76">
        <v>440055334</v>
      </c>
    </row>
    <row r="15" spans="1:13" ht="13" x14ac:dyDescent="0.3">
      <c r="A15" s="47" t="s">
        <v>53</v>
      </c>
      <c r="B15" s="71" t="s">
        <v>191</v>
      </c>
      <c r="C15" s="72" t="s">
        <v>192</v>
      </c>
      <c r="D15" s="73">
        <v>60684156</v>
      </c>
      <c r="E15" s="74">
        <v>215432762</v>
      </c>
      <c r="F15" s="74">
        <v>82774808</v>
      </c>
      <c r="G15" s="74">
        <v>30098000</v>
      </c>
      <c r="H15" s="75">
        <v>388989726</v>
      </c>
      <c r="I15" s="73">
        <v>58567404</v>
      </c>
      <c r="J15" s="74">
        <v>198874878</v>
      </c>
      <c r="K15" s="74">
        <v>94853997</v>
      </c>
      <c r="L15" s="74">
        <v>12046000</v>
      </c>
      <c r="M15" s="76">
        <v>364342279</v>
      </c>
    </row>
    <row r="16" spans="1:13" ht="13" x14ac:dyDescent="0.3">
      <c r="A16" s="47" t="s">
        <v>68</v>
      </c>
      <c r="B16" s="71" t="s">
        <v>193</v>
      </c>
      <c r="C16" s="72" t="s">
        <v>194</v>
      </c>
      <c r="D16" s="73">
        <v>0</v>
      </c>
      <c r="E16" s="74">
        <v>0</v>
      </c>
      <c r="F16" s="74">
        <v>139212159</v>
      </c>
      <c r="G16" s="74">
        <v>1848000</v>
      </c>
      <c r="H16" s="75">
        <v>141060159</v>
      </c>
      <c r="I16" s="73">
        <v>0</v>
      </c>
      <c r="J16" s="74">
        <v>0</v>
      </c>
      <c r="K16" s="74">
        <v>227985966</v>
      </c>
      <c r="L16" s="74">
        <v>2050000</v>
      </c>
      <c r="M16" s="76">
        <v>230035966</v>
      </c>
    </row>
    <row r="17" spans="1:13" ht="14" x14ac:dyDescent="0.3">
      <c r="A17" s="48" t="s">
        <v>0</v>
      </c>
      <c r="B17" s="77" t="s">
        <v>195</v>
      </c>
      <c r="C17" s="78" t="s">
        <v>0</v>
      </c>
      <c r="D17" s="79">
        <f t="shared" ref="D17:M17" si="1">SUM(D13:D16)</f>
        <v>495386167</v>
      </c>
      <c r="E17" s="80">
        <f t="shared" si="1"/>
        <v>1983754838</v>
      </c>
      <c r="F17" s="80">
        <f t="shared" si="1"/>
        <v>765743878</v>
      </c>
      <c r="G17" s="80">
        <f t="shared" si="1"/>
        <v>51652000</v>
      </c>
      <c r="H17" s="81">
        <f t="shared" si="1"/>
        <v>3296536883</v>
      </c>
      <c r="I17" s="79">
        <f t="shared" si="1"/>
        <v>466386732</v>
      </c>
      <c r="J17" s="80">
        <f t="shared" si="1"/>
        <v>1668638976</v>
      </c>
      <c r="K17" s="80">
        <f t="shared" si="1"/>
        <v>936750481</v>
      </c>
      <c r="L17" s="80">
        <f t="shared" si="1"/>
        <v>44424000</v>
      </c>
      <c r="M17" s="82">
        <f t="shared" si="1"/>
        <v>3116200189</v>
      </c>
    </row>
    <row r="18" spans="1:13" ht="13" x14ac:dyDescent="0.3">
      <c r="A18" s="47" t="s">
        <v>53</v>
      </c>
      <c r="B18" s="71" t="s">
        <v>196</v>
      </c>
      <c r="C18" s="72" t="s">
        <v>197</v>
      </c>
      <c r="D18" s="73">
        <v>224275814</v>
      </c>
      <c r="E18" s="74">
        <v>695729107</v>
      </c>
      <c r="F18" s="74">
        <v>206851574</v>
      </c>
      <c r="G18" s="74">
        <v>109502000</v>
      </c>
      <c r="H18" s="75">
        <v>1236358495</v>
      </c>
      <c r="I18" s="73">
        <v>72820049</v>
      </c>
      <c r="J18" s="74">
        <v>985615266</v>
      </c>
      <c r="K18" s="74">
        <v>368076438</v>
      </c>
      <c r="L18" s="74">
        <v>63887000</v>
      </c>
      <c r="M18" s="76">
        <v>1490398753</v>
      </c>
    </row>
    <row r="19" spans="1:13" ht="13" x14ac:dyDescent="0.3">
      <c r="A19" s="47" t="s">
        <v>53</v>
      </c>
      <c r="B19" s="71" t="s">
        <v>198</v>
      </c>
      <c r="C19" s="72" t="s">
        <v>199</v>
      </c>
      <c r="D19" s="73">
        <v>163777183</v>
      </c>
      <c r="E19" s="74">
        <v>199362912</v>
      </c>
      <c r="F19" s="74">
        <v>190073169</v>
      </c>
      <c r="G19" s="74">
        <v>4206000</v>
      </c>
      <c r="H19" s="75">
        <v>557419264</v>
      </c>
      <c r="I19" s="73">
        <v>173336820</v>
      </c>
      <c r="J19" s="74">
        <v>230976956</v>
      </c>
      <c r="K19" s="74">
        <v>90853371</v>
      </c>
      <c r="L19" s="74">
        <v>17555000</v>
      </c>
      <c r="M19" s="76">
        <v>512722147</v>
      </c>
    </row>
    <row r="20" spans="1:13" ht="13" x14ac:dyDescent="0.3">
      <c r="A20" s="47" t="s">
        <v>53</v>
      </c>
      <c r="B20" s="71" t="s">
        <v>200</v>
      </c>
      <c r="C20" s="72" t="s">
        <v>201</v>
      </c>
      <c r="D20" s="73">
        <v>138969102</v>
      </c>
      <c r="E20" s="74">
        <v>389074729</v>
      </c>
      <c r="F20" s="74">
        <v>198072875</v>
      </c>
      <c r="G20" s="74">
        <v>31273000</v>
      </c>
      <c r="H20" s="75">
        <v>757389706</v>
      </c>
      <c r="I20" s="73">
        <v>99188369</v>
      </c>
      <c r="J20" s="74">
        <v>228481965</v>
      </c>
      <c r="K20" s="74">
        <v>369937894</v>
      </c>
      <c r="L20" s="74">
        <v>18778000</v>
      </c>
      <c r="M20" s="76">
        <v>716386228</v>
      </c>
    </row>
    <row r="21" spans="1:13" ht="13" x14ac:dyDescent="0.3">
      <c r="A21" s="47" t="s">
        <v>68</v>
      </c>
      <c r="B21" s="71" t="s">
        <v>202</v>
      </c>
      <c r="C21" s="72" t="s">
        <v>203</v>
      </c>
      <c r="D21" s="73">
        <v>0</v>
      </c>
      <c r="E21" s="74">
        <v>147094</v>
      </c>
      <c r="F21" s="74">
        <v>85046561</v>
      </c>
      <c r="G21" s="74">
        <v>2871000</v>
      </c>
      <c r="H21" s="75">
        <v>88064655</v>
      </c>
      <c r="I21" s="73">
        <v>0</v>
      </c>
      <c r="J21" s="74">
        <v>97004</v>
      </c>
      <c r="K21" s="74">
        <v>80108484</v>
      </c>
      <c r="L21" s="74">
        <v>562000</v>
      </c>
      <c r="M21" s="76">
        <v>80767488</v>
      </c>
    </row>
    <row r="22" spans="1:13" ht="14" x14ac:dyDescent="0.3">
      <c r="A22" s="48" t="s">
        <v>0</v>
      </c>
      <c r="B22" s="77" t="s">
        <v>204</v>
      </c>
      <c r="C22" s="78" t="s">
        <v>0</v>
      </c>
      <c r="D22" s="79">
        <f t="shared" ref="D22:M22" si="2">SUM(D18:D21)</f>
        <v>527022099</v>
      </c>
      <c r="E22" s="80">
        <f t="shared" si="2"/>
        <v>1284313842</v>
      </c>
      <c r="F22" s="80">
        <f t="shared" si="2"/>
        <v>680044179</v>
      </c>
      <c r="G22" s="80">
        <f t="shared" si="2"/>
        <v>147852000</v>
      </c>
      <c r="H22" s="81">
        <f t="shared" si="2"/>
        <v>2639232120</v>
      </c>
      <c r="I22" s="79">
        <f t="shared" si="2"/>
        <v>345345238</v>
      </c>
      <c r="J22" s="80">
        <f t="shared" si="2"/>
        <v>1445171191</v>
      </c>
      <c r="K22" s="80">
        <f t="shared" si="2"/>
        <v>908976187</v>
      </c>
      <c r="L22" s="80">
        <f t="shared" si="2"/>
        <v>100782000</v>
      </c>
      <c r="M22" s="82">
        <f t="shared" si="2"/>
        <v>2800274616</v>
      </c>
    </row>
    <row r="23" spans="1:13" ht="14" x14ac:dyDescent="0.3">
      <c r="A23" s="49" t="s">
        <v>0</v>
      </c>
      <c r="B23" s="83" t="s">
        <v>205</v>
      </c>
      <c r="C23" s="84" t="s">
        <v>0</v>
      </c>
      <c r="D23" s="85">
        <f t="shared" ref="D23:M23" si="3">SUM(D9:D11,D13:D16,D18:D21)</f>
        <v>11485969890</v>
      </c>
      <c r="E23" s="86">
        <f t="shared" si="3"/>
        <v>32302075562</v>
      </c>
      <c r="F23" s="86">
        <f t="shared" si="3"/>
        <v>13782497244</v>
      </c>
      <c r="G23" s="86">
        <f t="shared" si="3"/>
        <v>1866282000</v>
      </c>
      <c r="H23" s="87">
        <f t="shared" si="3"/>
        <v>59436824696</v>
      </c>
      <c r="I23" s="85">
        <f t="shared" si="3"/>
        <v>10132294594</v>
      </c>
      <c r="J23" s="86">
        <f t="shared" si="3"/>
        <v>29231263342</v>
      </c>
      <c r="K23" s="86">
        <f t="shared" si="3"/>
        <v>14794761073</v>
      </c>
      <c r="L23" s="86">
        <f t="shared" si="3"/>
        <v>1570674000</v>
      </c>
      <c r="M23" s="88">
        <f t="shared" si="3"/>
        <v>55728993009</v>
      </c>
    </row>
    <row r="24" spans="1:13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206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40</v>
      </c>
      <c r="C9" s="72" t="s">
        <v>41</v>
      </c>
      <c r="D9" s="73">
        <v>3478717871</v>
      </c>
      <c r="E9" s="74">
        <v>8237905918</v>
      </c>
      <c r="F9" s="74">
        <v>3825947857</v>
      </c>
      <c r="G9" s="74">
        <v>567902000</v>
      </c>
      <c r="H9" s="75">
        <v>16110473646</v>
      </c>
      <c r="I9" s="73">
        <v>3257076447</v>
      </c>
      <c r="J9" s="74">
        <v>7346462366</v>
      </c>
      <c r="K9" s="74">
        <v>3887354508</v>
      </c>
      <c r="L9" s="74">
        <v>384179000</v>
      </c>
      <c r="M9" s="76">
        <v>14875072321</v>
      </c>
    </row>
    <row r="10" spans="1:13" ht="14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3478717871</v>
      </c>
      <c r="E10" s="80">
        <f t="shared" si="0"/>
        <v>8237905918</v>
      </c>
      <c r="F10" s="80">
        <f t="shared" si="0"/>
        <v>3825947857</v>
      </c>
      <c r="G10" s="80">
        <f t="shared" si="0"/>
        <v>567902000</v>
      </c>
      <c r="H10" s="81">
        <f t="shared" si="0"/>
        <v>16110473646</v>
      </c>
      <c r="I10" s="79">
        <f t="shared" si="0"/>
        <v>3257076447</v>
      </c>
      <c r="J10" s="80">
        <f t="shared" si="0"/>
        <v>7346462366</v>
      </c>
      <c r="K10" s="80">
        <f t="shared" si="0"/>
        <v>3887354508</v>
      </c>
      <c r="L10" s="80">
        <f t="shared" si="0"/>
        <v>384179000</v>
      </c>
      <c r="M10" s="82">
        <f t="shared" si="0"/>
        <v>14875072321</v>
      </c>
    </row>
    <row r="11" spans="1:13" ht="13" x14ac:dyDescent="0.3">
      <c r="A11" s="47" t="s">
        <v>53</v>
      </c>
      <c r="B11" s="71" t="s">
        <v>207</v>
      </c>
      <c r="C11" s="72" t="s">
        <v>208</v>
      </c>
      <c r="D11" s="73">
        <v>29215861</v>
      </c>
      <c r="E11" s="74">
        <v>3778240</v>
      </c>
      <c r="F11" s="74">
        <v>82296447</v>
      </c>
      <c r="G11" s="74">
        <v>1513000</v>
      </c>
      <c r="H11" s="75">
        <v>116803548</v>
      </c>
      <c r="I11" s="73">
        <v>24780603</v>
      </c>
      <c r="J11" s="74">
        <v>2596894</v>
      </c>
      <c r="K11" s="74">
        <v>60118783</v>
      </c>
      <c r="L11" s="74">
        <v>21915000</v>
      </c>
      <c r="M11" s="76">
        <v>109411280</v>
      </c>
    </row>
    <row r="12" spans="1:13" ht="13" x14ac:dyDescent="0.3">
      <c r="A12" s="47" t="s">
        <v>53</v>
      </c>
      <c r="B12" s="71" t="s">
        <v>209</v>
      </c>
      <c r="C12" s="72" t="s">
        <v>210</v>
      </c>
      <c r="D12" s="73">
        <v>17032705</v>
      </c>
      <c r="E12" s="74">
        <v>0</v>
      </c>
      <c r="F12" s="74">
        <v>56823033</v>
      </c>
      <c r="G12" s="74">
        <v>643000</v>
      </c>
      <c r="H12" s="75">
        <v>74498738</v>
      </c>
      <c r="I12" s="73">
        <v>0</v>
      </c>
      <c r="J12" s="74">
        <v>0</v>
      </c>
      <c r="K12" s="74">
        <v>34154476</v>
      </c>
      <c r="L12" s="74">
        <v>24330000</v>
      </c>
      <c r="M12" s="76">
        <v>58484476</v>
      </c>
    </row>
    <row r="13" spans="1:13" ht="13" x14ac:dyDescent="0.3">
      <c r="A13" s="47" t="s">
        <v>53</v>
      </c>
      <c r="B13" s="71" t="s">
        <v>211</v>
      </c>
      <c r="C13" s="72" t="s">
        <v>212</v>
      </c>
      <c r="D13" s="73">
        <v>7373220</v>
      </c>
      <c r="E13" s="74">
        <v>14196546</v>
      </c>
      <c r="F13" s="74">
        <v>45525165</v>
      </c>
      <c r="G13" s="74">
        <v>686000</v>
      </c>
      <c r="H13" s="75">
        <v>67780931</v>
      </c>
      <c r="I13" s="73">
        <v>4968055</v>
      </c>
      <c r="J13" s="74">
        <v>12441665</v>
      </c>
      <c r="K13" s="74">
        <v>44028405</v>
      </c>
      <c r="L13" s="74">
        <v>673000</v>
      </c>
      <c r="M13" s="76">
        <v>62111125</v>
      </c>
    </row>
    <row r="14" spans="1:13" ht="13" x14ac:dyDescent="0.3">
      <c r="A14" s="47" t="s">
        <v>53</v>
      </c>
      <c r="B14" s="71" t="s">
        <v>213</v>
      </c>
      <c r="C14" s="72" t="s">
        <v>214</v>
      </c>
      <c r="D14" s="73">
        <v>155423023</v>
      </c>
      <c r="E14" s="74">
        <v>90220410</v>
      </c>
      <c r="F14" s="74">
        <v>84305329</v>
      </c>
      <c r="G14" s="74">
        <v>33018000</v>
      </c>
      <c r="H14" s="75">
        <v>362966762</v>
      </c>
      <c r="I14" s="73">
        <v>143317411</v>
      </c>
      <c r="J14" s="74">
        <v>66315445</v>
      </c>
      <c r="K14" s="74">
        <v>69859643</v>
      </c>
      <c r="L14" s="74">
        <v>62869000</v>
      </c>
      <c r="M14" s="76">
        <v>342361499</v>
      </c>
    </row>
    <row r="15" spans="1:13" ht="13" x14ac:dyDescent="0.3">
      <c r="A15" s="47" t="s">
        <v>68</v>
      </c>
      <c r="B15" s="71" t="s">
        <v>215</v>
      </c>
      <c r="C15" s="72" t="s">
        <v>216</v>
      </c>
      <c r="D15" s="73">
        <v>0</v>
      </c>
      <c r="E15" s="74">
        <v>147857559</v>
      </c>
      <c r="F15" s="74">
        <v>228629221</v>
      </c>
      <c r="G15" s="74">
        <v>33635000</v>
      </c>
      <c r="H15" s="75">
        <v>410121780</v>
      </c>
      <c r="I15" s="73">
        <v>0</v>
      </c>
      <c r="J15" s="74">
        <v>155691210</v>
      </c>
      <c r="K15" s="74">
        <v>194784253</v>
      </c>
      <c r="L15" s="74">
        <v>53881000</v>
      </c>
      <c r="M15" s="76">
        <v>404356463</v>
      </c>
    </row>
    <row r="16" spans="1:13" ht="14" x14ac:dyDescent="0.3">
      <c r="A16" s="48" t="s">
        <v>0</v>
      </c>
      <c r="B16" s="77" t="s">
        <v>217</v>
      </c>
      <c r="C16" s="78" t="s">
        <v>0</v>
      </c>
      <c r="D16" s="79">
        <f t="shared" ref="D16:M16" si="1">SUM(D11:D15)</f>
        <v>209044809</v>
      </c>
      <c r="E16" s="80">
        <f t="shared" si="1"/>
        <v>256052755</v>
      </c>
      <c r="F16" s="80">
        <f t="shared" si="1"/>
        <v>497579195</v>
      </c>
      <c r="G16" s="80">
        <f t="shared" si="1"/>
        <v>69495000</v>
      </c>
      <c r="H16" s="81">
        <f t="shared" si="1"/>
        <v>1032171759</v>
      </c>
      <c r="I16" s="79">
        <f t="shared" si="1"/>
        <v>173066069</v>
      </c>
      <c r="J16" s="80">
        <f t="shared" si="1"/>
        <v>237045214</v>
      </c>
      <c r="K16" s="80">
        <f t="shared" si="1"/>
        <v>402945560</v>
      </c>
      <c r="L16" s="80">
        <f t="shared" si="1"/>
        <v>163668000</v>
      </c>
      <c r="M16" s="82">
        <f t="shared" si="1"/>
        <v>976724843</v>
      </c>
    </row>
    <row r="17" spans="1:13" ht="13" x14ac:dyDescent="0.3">
      <c r="A17" s="47" t="s">
        <v>53</v>
      </c>
      <c r="B17" s="71" t="s">
        <v>218</v>
      </c>
      <c r="C17" s="72" t="s">
        <v>219</v>
      </c>
      <c r="D17" s="73">
        <v>16693820</v>
      </c>
      <c r="E17" s="74">
        <v>892722</v>
      </c>
      <c r="F17" s="74">
        <v>53490338</v>
      </c>
      <c r="G17" s="74">
        <v>807000</v>
      </c>
      <c r="H17" s="75">
        <v>71883880</v>
      </c>
      <c r="I17" s="73">
        <v>13484238</v>
      </c>
      <c r="J17" s="74">
        <v>871765</v>
      </c>
      <c r="K17" s="74">
        <v>52047028</v>
      </c>
      <c r="L17" s="74">
        <v>792000</v>
      </c>
      <c r="M17" s="76">
        <v>67195031</v>
      </c>
    </row>
    <row r="18" spans="1:13" ht="13" x14ac:dyDescent="0.3">
      <c r="A18" s="47" t="s">
        <v>53</v>
      </c>
      <c r="B18" s="71" t="s">
        <v>220</v>
      </c>
      <c r="C18" s="72" t="s">
        <v>221</v>
      </c>
      <c r="D18" s="73">
        <v>78150647</v>
      </c>
      <c r="E18" s="74">
        <v>36015700</v>
      </c>
      <c r="F18" s="74">
        <v>42562645</v>
      </c>
      <c r="G18" s="74">
        <v>9595000</v>
      </c>
      <c r="H18" s="75">
        <v>166323992</v>
      </c>
      <c r="I18" s="73">
        <v>68004603</v>
      </c>
      <c r="J18" s="74">
        <v>32660710</v>
      </c>
      <c r="K18" s="74">
        <v>41578680</v>
      </c>
      <c r="L18" s="74">
        <v>7222000</v>
      </c>
      <c r="M18" s="76">
        <v>149465993</v>
      </c>
    </row>
    <row r="19" spans="1:13" ht="13" x14ac:dyDescent="0.3">
      <c r="A19" s="47" t="s">
        <v>53</v>
      </c>
      <c r="B19" s="71" t="s">
        <v>222</v>
      </c>
      <c r="C19" s="72" t="s">
        <v>223</v>
      </c>
      <c r="D19" s="73">
        <v>4644724</v>
      </c>
      <c r="E19" s="74">
        <v>13994077</v>
      </c>
      <c r="F19" s="74">
        <v>16942426</v>
      </c>
      <c r="G19" s="74">
        <v>1230000</v>
      </c>
      <c r="H19" s="75">
        <v>36811227</v>
      </c>
      <c r="I19" s="73">
        <v>5375914</v>
      </c>
      <c r="J19" s="74">
        <v>17032933</v>
      </c>
      <c r="K19" s="74">
        <v>38431128</v>
      </c>
      <c r="L19" s="74">
        <v>1570000</v>
      </c>
      <c r="M19" s="76">
        <v>62409975</v>
      </c>
    </row>
    <row r="20" spans="1:13" ht="13" x14ac:dyDescent="0.3">
      <c r="A20" s="47" t="s">
        <v>53</v>
      </c>
      <c r="B20" s="71" t="s">
        <v>224</v>
      </c>
      <c r="C20" s="72" t="s">
        <v>225</v>
      </c>
      <c r="D20" s="73">
        <v>754310</v>
      </c>
      <c r="E20" s="74">
        <v>9173</v>
      </c>
      <c r="F20" s="74">
        <v>8738128</v>
      </c>
      <c r="G20" s="74">
        <v>739000</v>
      </c>
      <c r="H20" s="75">
        <v>10240611</v>
      </c>
      <c r="I20" s="73">
        <v>2110509</v>
      </c>
      <c r="J20" s="74">
        <v>26678</v>
      </c>
      <c r="K20" s="74">
        <v>-292892</v>
      </c>
      <c r="L20" s="74">
        <v>7240000</v>
      </c>
      <c r="M20" s="76">
        <v>9084295</v>
      </c>
    </row>
    <row r="21" spans="1:13" ht="13" x14ac:dyDescent="0.3">
      <c r="A21" s="47" t="s">
        <v>53</v>
      </c>
      <c r="B21" s="71" t="s">
        <v>226</v>
      </c>
      <c r="C21" s="72" t="s">
        <v>227</v>
      </c>
      <c r="D21" s="73">
        <v>423784508</v>
      </c>
      <c r="E21" s="74">
        <v>1296694267</v>
      </c>
      <c r="F21" s="74">
        <v>455022956</v>
      </c>
      <c r="G21" s="74">
        <v>68000000</v>
      </c>
      <c r="H21" s="75">
        <v>2243501731</v>
      </c>
      <c r="I21" s="73">
        <v>442839885</v>
      </c>
      <c r="J21" s="74">
        <v>1184107437</v>
      </c>
      <c r="K21" s="74">
        <v>467152469</v>
      </c>
      <c r="L21" s="74">
        <v>30877000</v>
      </c>
      <c r="M21" s="76">
        <v>2124976791</v>
      </c>
    </row>
    <row r="22" spans="1:13" ht="13" x14ac:dyDescent="0.3">
      <c r="A22" s="47" t="s">
        <v>53</v>
      </c>
      <c r="B22" s="71" t="s">
        <v>228</v>
      </c>
      <c r="C22" s="72" t="s">
        <v>229</v>
      </c>
      <c r="D22" s="73">
        <v>8489880</v>
      </c>
      <c r="E22" s="74">
        <v>172284</v>
      </c>
      <c r="F22" s="74">
        <v>31537068</v>
      </c>
      <c r="G22" s="74">
        <v>4117000</v>
      </c>
      <c r="H22" s="75">
        <v>44316232</v>
      </c>
      <c r="I22" s="73">
        <v>7888587</v>
      </c>
      <c r="J22" s="74">
        <v>168087</v>
      </c>
      <c r="K22" s="74">
        <v>38496073</v>
      </c>
      <c r="L22" s="74">
        <v>6693000</v>
      </c>
      <c r="M22" s="76">
        <v>53245747</v>
      </c>
    </row>
    <row r="23" spans="1:13" ht="13" x14ac:dyDescent="0.3">
      <c r="A23" s="47" t="s">
        <v>53</v>
      </c>
      <c r="B23" s="71" t="s">
        <v>230</v>
      </c>
      <c r="C23" s="72" t="s">
        <v>231</v>
      </c>
      <c r="D23" s="73">
        <v>6022129</v>
      </c>
      <c r="E23" s="74">
        <v>241231</v>
      </c>
      <c r="F23" s="74">
        <v>37408180</v>
      </c>
      <c r="G23" s="74">
        <v>924000</v>
      </c>
      <c r="H23" s="75">
        <v>44595540</v>
      </c>
      <c r="I23" s="73">
        <v>3616785</v>
      </c>
      <c r="J23" s="74">
        <v>269604</v>
      </c>
      <c r="K23" s="74">
        <v>37198807</v>
      </c>
      <c r="L23" s="74">
        <v>634000</v>
      </c>
      <c r="M23" s="76">
        <v>41719196</v>
      </c>
    </row>
    <row r="24" spans="1:13" ht="13" x14ac:dyDescent="0.3">
      <c r="A24" s="47" t="s">
        <v>68</v>
      </c>
      <c r="B24" s="71" t="s">
        <v>232</v>
      </c>
      <c r="C24" s="72" t="s">
        <v>233</v>
      </c>
      <c r="D24" s="73">
        <v>0</v>
      </c>
      <c r="E24" s="74">
        <v>141055337</v>
      </c>
      <c r="F24" s="74">
        <v>270868660</v>
      </c>
      <c r="G24" s="74">
        <v>39143000</v>
      </c>
      <c r="H24" s="75">
        <v>451066997</v>
      </c>
      <c r="I24" s="73">
        <v>0</v>
      </c>
      <c r="J24" s="74">
        <v>128955001</v>
      </c>
      <c r="K24" s="74">
        <v>284998120</v>
      </c>
      <c r="L24" s="74">
        <v>20850000</v>
      </c>
      <c r="M24" s="76">
        <v>434803121</v>
      </c>
    </row>
    <row r="25" spans="1:13" ht="14" x14ac:dyDescent="0.3">
      <c r="A25" s="48" t="s">
        <v>0</v>
      </c>
      <c r="B25" s="77" t="s">
        <v>234</v>
      </c>
      <c r="C25" s="78" t="s">
        <v>0</v>
      </c>
      <c r="D25" s="79">
        <f t="shared" ref="D25:M25" si="2">SUM(D17:D24)</f>
        <v>538540018</v>
      </c>
      <c r="E25" s="80">
        <f t="shared" si="2"/>
        <v>1489074791</v>
      </c>
      <c r="F25" s="80">
        <f t="shared" si="2"/>
        <v>916570401</v>
      </c>
      <c r="G25" s="80">
        <f t="shared" si="2"/>
        <v>124555000</v>
      </c>
      <c r="H25" s="81">
        <f t="shared" si="2"/>
        <v>3068740210</v>
      </c>
      <c r="I25" s="79">
        <f t="shared" si="2"/>
        <v>543320521</v>
      </c>
      <c r="J25" s="80">
        <f t="shared" si="2"/>
        <v>1364092215</v>
      </c>
      <c r="K25" s="80">
        <f t="shared" si="2"/>
        <v>959609413</v>
      </c>
      <c r="L25" s="80">
        <f t="shared" si="2"/>
        <v>75878000</v>
      </c>
      <c r="M25" s="82">
        <f t="shared" si="2"/>
        <v>2942900149</v>
      </c>
    </row>
    <row r="26" spans="1:13" ht="13" x14ac:dyDescent="0.3">
      <c r="A26" s="47" t="s">
        <v>53</v>
      </c>
      <c r="B26" s="71" t="s">
        <v>235</v>
      </c>
      <c r="C26" s="72" t="s">
        <v>236</v>
      </c>
      <c r="D26" s="73">
        <v>7719126</v>
      </c>
      <c r="E26" s="74">
        <v>535150</v>
      </c>
      <c r="F26" s="74">
        <v>60966309</v>
      </c>
      <c r="G26" s="74">
        <v>7342000</v>
      </c>
      <c r="H26" s="75">
        <v>76562585</v>
      </c>
      <c r="I26" s="73">
        <v>7665444</v>
      </c>
      <c r="J26" s="74">
        <v>491820</v>
      </c>
      <c r="K26" s="74">
        <v>56556064</v>
      </c>
      <c r="L26" s="74">
        <v>6852000</v>
      </c>
      <c r="M26" s="76">
        <v>71565328</v>
      </c>
    </row>
    <row r="27" spans="1:13" ht="13" x14ac:dyDescent="0.3">
      <c r="A27" s="47" t="s">
        <v>53</v>
      </c>
      <c r="B27" s="71" t="s">
        <v>237</v>
      </c>
      <c r="C27" s="72" t="s">
        <v>238</v>
      </c>
      <c r="D27" s="73">
        <v>31246787</v>
      </c>
      <c r="E27" s="74">
        <v>69301908</v>
      </c>
      <c r="F27" s="74">
        <v>94871511</v>
      </c>
      <c r="G27" s="74">
        <v>629000</v>
      </c>
      <c r="H27" s="75">
        <v>196049206</v>
      </c>
      <c r="I27" s="73">
        <v>22043714</v>
      </c>
      <c r="J27" s="74">
        <v>72310462</v>
      </c>
      <c r="K27" s="74">
        <v>97356612</v>
      </c>
      <c r="L27" s="74">
        <v>4813000</v>
      </c>
      <c r="M27" s="76">
        <v>196523788</v>
      </c>
    </row>
    <row r="28" spans="1:13" ht="13" x14ac:dyDescent="0.3">
      <c r="A28" s="47" t="s">
        <v>53</v>
      </c>
      <c r="B28" s="71" t="s">
        <v>239</v>
      </c>
      <c r="C28" s="72" t="s">
        <v>240</v>
      </c>
      <c r="D28" s="73">
        <v>84415879</v>
      </c>
      <c r="E28" s="74">
        <v>147117443</v>
      </c>
      <c r="F28" s="74">
        <v>116462631</v>
      </c>
      <c r="G28" s="74">
        <v>38345000</v>
      </c>
      <c r="H28" s="75">
        <v>386340953</v>
      </c>
      <c r="I28" s="73">
        <v>64266038</v>
      </c>
      <c r="J28" s="74">
        <v>138401876</v>
      </c>
      <c r="K28" s="74">
        <v>27893217</v>
      </c>
      <c r="L28" s="74">
        <v>9112000</v>
      </c>
      <c r="M28" s="76">
        <v>239673131</v>
      </c>
    </row>
    <row r="29" spans="1:13" ht="13" x14ac:dyDescent="0.3">
      <c r="A29" s="47" t="s">
        <v>68</v>
      </c>
      <c r="B29" s="71" t="s">
        <v>241</v>
      </c>
      <c r="C29" s="72" t="s">
        <v>242</v>
      </c>
      <c r="D29" s="73">
        <v>0</v>
      </c>
      <c r="E29" s="74">
        <v>75857260</v>
      </c>
      <c r="F29" s="74">
        <v>191213908</v>
      </c>
      <c r="G29" s="74">
        <v>30942000</v>
      </c>
      <c r="H29" s="75">
        <v>298013168</v>
      </c>
      <c r="I29" s="73">
        <v>0</v>
      </c>
      <c r="J29" s="74">
        <v>70807085</v>
      </c>
      <c r="K29" s="74">
        <v>507951510</v>
      </c>
      <c r="L29" s="74">
        <v>20758000</v>
      </c>
      <c r="M29" s="76">
        <v>599516595</v>
      </c>
    </row>
    <row r="30" spans="1:13" ht="14" x14ac:dyDescent="0.3">
      <c r="A30" s="48" t="s">
        <v>0</v>
      </c>
      <c r="B30" s="77" t="s">
        <v>243</v>
      </c>
      <c r="C30" s="78" t="s">
        <v>0</v>
      </c>
      <c r="D30" s="79">
        <f t="shared" ref="D30:M30" si="3">SUM(D26:D29)</f>
        <v>123381792</v>
      </c>
      <c r="E30" s="80">
        <f t="shared" si="3"/>
        <v>292811761</v>
      </c>
      <c r="F30" s="80">
        <f t="shared" si="3"/>
        <v>463514359</v>
      </c>
      <c r="G30" s="80">
        <f t="shared" si="3"/>
        <v>77258000</v>
      </c>
      <c r="H30" s="81">
        <f t="shared" si="3"/>
        <v>956965912</v>
      </c>
      <c r="I30" s="79">
        <f t="shared" si="3"/>
        <v>93975196</v>
      </c>
      <c r="J30" s="80">
        <f t="shared" si="3"/>
        <v>282011243</v>
      </c>
      <c r="K30" s="80">
        <f t="shared" si="3"/>
        <v>689757403</v>
      </c>
      <c r="L30" s="80">
        <f t="shared" si="3"/>
        <v>41535000</v>
      </c>
      <c r="M30" s="82">
        <f t="shared" si="3"/>
        <v>1107278842</v>
      </c>
    </row>
    <row r="31" spans="1:13" ht="13" x14ac:dyDescent="0.3">
      <c r="A31" s="47" t="s">
        <v>53</v>
      </c>
      <c r="B31" s="71" t="s">
        <v>244</v>
      </c>
      <c r="C31" s="72" t="s">
        <v>245</v>
      </c>
      <c r="D31" s="73">
        <v>26547203</v>
      </c>
      <c r="E31" s="74">
        <v>42898672</v>
      </c>
      <c r="F31" s="74">
        <v>41048054</v>
      </c>
      <c r="G31" s="74">
        <v>2365000</v>
      </c>
      <c r="H31" s="75">
        <v>112858929</v>
      </c>
      <c r="I31" s="73">
        <v>22193426</v>
      </c>
      <c r="J31" s="74">
        <v>42987028</v>
      </c>
      <c r="K31" s="74">
        <v>34666962</v>
      </c>
      <c r="L31" s="74">
        <v>2702000</v>
      </c>
      <c r="M31" s="76">
        <v>102549416</v>
      </c>
    </row>
    <row r="32" spans="1:13" ht="13" x14ac:dyDescent="0.3">
      <c r="A32" s="47" t="s">
        <v>53</v>
      </c>
      <c r="B32" s="71" t="s">
        <v>246</v>
      </c>
      <c r="C32" s="72" t="s">
        <v>247</v>
      </c>
      <c r="D32" s="73">
        <v>18172614</v>
      </c>
      <c r="E32" s="74">
        <v>9176070</v>
      </c>
      <c r="F32" s="74">
        <v>62139526</v>
      </c>
      <c r="G32" s="74">
        <v>4738000</v>
      </c>
      <c r="H32" s="75">
        <v>94226210</v>
      </c>
      <c r="I32" s="73">
        <v>16238706</v>
      </c>
      <c r="J32" s="74">
        <v>8400765</v>
      </c>
      <c r="K32" s="74">
        <v>70078502</v>
      </c>
      <c r="L32" s="74">
        <v>5165000</v>
      </c>
      <c r="M32" s="76">
        <v>99882973</v>
      </c>
    </row>
    <row r="33" spans="1:13" ht="13" x14ac:dyDescent="0.3">
      <c r="A33" s="47" t="s">
        <v>53</v>
      </c>
      <c r="B33" s="71" t="s">
        <v>248</v>
      </c>
      <c r="C33" s="72" t="s">
        <v>249</v>
      </c>
      <c r="D33" s="73">
        <v>8651945</v>
      </c>
      <c r="E33" s="74">
        <v>412484</v>
      </c>
      <c r="F33" s="74">
        <v>73849191</v>
      </c>
      <c r="G33" s="74">
        <v>2731000</v>
      </c>
      <c r="H33" s="75">
        <v>85644620</v>
      </c>
      <c r="I33" s="73">
        <v>3376464</v>
      </c>
      <c r="J33" s="74">
        <v>271493</v>
      </c>
      <c r="K33" s="74">
        <v>72523313</v>
      </c>
      <c r="L33" s="74">
        <v>9682000</v>
      </c>
      <c r="M33" s="76">
        <v>85853270</v>
      </c>
    </row>
    <row r="34" spans="1:13" ht="13" x14ac:dyDescent="0.3">
      <c r="A34" s="47" t="s">
        <v>53</v>
      </c>
      <c r="B34" s="71" t="s">
        <v>250</v>
      </c>
      <c r="C34" s="72" t="s">
        <v>251</v>
      </c>
      <c r="D34" s="73">
        <v>13458409</v>
      </c>
      <c r="E34" s="74">
        <v>42200379</v>
      </c>
      <c r="F34" s="74">
        <v>64989373</v>
      </c>
      <c r="G34" s="74">
        <v>964000</v>
      </c>
      <c r="H34" s="75">
        <v>121612161</v>
      </c>
      <c r="I34" s="73">
        <v>12353006</v>
      </c>
      <c r="J34" s="74">
        <v>32919748</v>
      </c>
      <c r="K34" s="74">
        <v>63005663</v>
      </c>
      <c r="L34" s="74">
        <v>4452000</v>
      </c>
      <c r="M34" s="76">
        <v>112730417</v>
      </c>
    </row>
    <row r="35" spans="1:13" ht="13" x14ac:dyDescent="0.3">
      <c r="A35" s="47" t="s">
        <v>68</v>
      </c>
      <c r="B35" s="71" t="s">
        <v>252</v>
      </c>
      <c r="C35" s="72" t="s">
        <v>253</v>
      </c>
      <c r="D35" s="73">
        <v>0</v>
      </c>
      <c r="E35" s="74">
        <v>33114008</v>
      </c>
      <c r="F35" s="74">
        <v>170772627</v>
      </c>
      <c r="G35" s="74">
        <v>24430000</v>
      </c>
      <c r="H35" s="75">
        <v>228316635</v>
      </c>
      <c r="I35" s="73">
        <v>0</v>
      </c>
      <c r="J35" s="74">
        <v>14198574</v>
      </c>
      <c r="K35" s="74">
        <v>190220199</v>
      </c>
      <c r="L35" s="74">
        <v>2407000</v>
      </c>
      <c r="M35" s="76">
        <v>206825773</v>
      </c>
    </row>
    <row r="36" spans="1:13" ht="14" x14ac:dyDescent="0.3">
      <c r="A36" s="48" t="s">
        <v>0</v>
      </c>
      <c r="B36" s="77" t="s">
        <v>254</v>
      </c>
      <c r="C36" s="78" t="s">
        <v>0</v>
      </c>
      <c r="D36" s="79">
        <f t="shared" ref="D36:M36" si="4">SUM(D31:D35)</f>
        <v>66830171</v>
      </c>
      <c r="E36" s="80">
        <f t="shared" si="4"/>
        <v>127801613</v>
      </c>
      <c r="F36" s="80">
        <f t="shared" si="4"/>
        <v>412798771</v>
      </c>
      <c r="G36" s="80">
        <f t="shared" si="4"/>
        <v>35228000</v>
      </c>
      <c r="H36" s="81">
        <f t="shared" si="4"/>
        <v>642658555</v>
      </c>
      <c r="I36" s="79">
        <f t="shared" si="4"/>
        <v>54161602</v>
      </c>
      <c r="J36" s="80">
        <f t="shared" si="4"/>
        <v>98777608</v>
      </c>
      <c r="K36" s="80">
        <f t="shared" si="4"/>
        <v>430494639</v>
      </c>
      <c r="L36" s="80">
        <f t="shared" si="4"/>
        <v>24408000</v>
      </c>
      <c r="M36" s="82">
        <f t="shared" si="4"/>
        <v>607841849</v>
      </c>
    </row>
    <row r="37" spans="1:13" ht="13" x14ac:dyDescent="0.3">
      <c r="A37" s="47" t="s">
        <v>53</v>
      </c>
      <c r="B37" s="71" t="s">
        <v>255</v>
      </c>
      <c r="C37" s="72" t="s">
        <v>256</v>
      </c>
      <c r="D37" s="73">
        <v>116511647</v>
      </c>
      <c r="E37" s="74">
        <v>372142193</v>
      </c>
      <c r="F37" s="74">
        <v>206970139</v>
      </c>
      <c r="G37" s="74">
        <v>36256000</v>
      </c>
      <c r="H37" s="75">
        <v>731879979</v>
      </c>
      <c r="I37" s="73">
        <v>107276304</v>
      </c>
      <c r="J37" s="74">
        <v>342081165</v>
      </c>
      <c r="K37" s="74">
        <v>204195196</v>
      </c>
      <c r="L37" s="74">
        <v>53421000</v>
      </c>
      <c r="M37" s="76">
        <v>706973665</v>
      </c>
    </row>
    <row r="38" spans="1:13" ht="13" x14ac:dyDescent="0.3">
      <c r="A38" s="47" t="s">
        <v>53</v>
      </c>
      <c r="B38" s="71" t="s">
        <v>257</v>
      </c>
      <c r="C38" s="72" t="s">
        <v>258</v>
      </c>
      <c r="D38" s="73">
        <v>11430781</v>
      </c>
      <c r="E38" s="74">
        <v>5754623</v>
      </c>
      <c r="F38" s="74">
        <v>16030891</v>
      </c>
      <c r="G38" s="74">
        <v>3060000</v>
      </c>
      <c r="H38" s="75">
        <v>36276295</v>
      </c>
      <c r="I38" s="73">
        <v>11131036</v>
      </c>
      <c r="J38" s="74">
        <v>5606165</v>
      </c>
      <c r="K38" s="74">
        <v>9638656</v>
      </c>
      <c r="L38" s="74">
        <v>9453000</v>
      </c>
      <c r="M38" s="76">
        <v>35828857</v>
      </c>
    </row>
    <row r="39" spans="1:13" ht="13" x14ac:dyDescent="0.3">
      <c r="A39" s="47" t="s">
        <v>53</v>
      </c>
      <c r="B39" s="71" t="s">
        <v>259</v>
      </c>
      <c r="C39" s="72" t="s">
        <v>260</v>
      </c>
      <c r="D39" s="73">
        <v>12381517</v>
      </c>
      <c r="E39" s="74">
        <v>386806</v>
      </c>
      <c r="F39" s="74">
        <v>42365306</v>
      </c>
      <c r="G39" s="74">
        <v>706000</v>
      </c>
      <c r="H39" s="75">
        <v>55839629</v>
      </c>
      <c r="I39" s="73">
        <v>18754250</v>
      </c>
      <c r="J39" s="74">
        <v>-3257919</v>
      </c>
      <c r="K39" s="74">
        <v>39249165</v>
      </c>
      <c r="L39" s="74">
        <v>796000</v>
      </c>
      <c r="M39" s="76">
        <v>55541496</v>
      </c>
    </row>
    <row r="40" spans="1:13" ht="13" x14ac:dyDescent="0.3">
      <c r="A40" s="47" t="s">
        <v>68</v>
      </c>
      <c r="B40" s="71" t="s">
        <v>261</v>
      </c>
      <c r="C40" s="72" t="s">
        <v>262</v>
      </c>
      <c r="D40" s="73">
        <v>0</v>
      </c>
      <c r="E40" s="74">
        <v>11428209</v>
      </c>
      <c r="F40" s="74">
        <v>47585407</v>
      </c>
      <c r="G40" s="74">
        <v>30932000</v>
      </c>
      <c r="H40" s="75">
        <v>89945616</v>
      </c>
      <c r="I40" s="73">
        <v>0</v>
      </c>
      <c r="J40" s="74">
        <v>9098831</v>
      </c>
      <c r="K40" s="74">
        <v>56655842</v>
      </c>
      <c r="L40" s="74">
        <v>20698000</v>
      </c>
      <c r="M40" s="76">
        <v>86452673</v>
      </c>
    </row>
    <row r="41" spans="1:13" ht="14" x14ac:dyDescent="0.3">
      <c r="A41" s="48" t="s">
        <v>0</v>
      </c>
      <c r="B41" s="77" t="s">
        <v>263</v>
      </c>
      <c r="C41" s="78" t="s">
        <v>0</v>
      </c>
      <c r="D41" s="79">
        <f t="shared" ref="D41:M41" si="5">SUM(D37:D40)</f>
        <v>140323945</v>
      </c>
      <c r="E41" s="80">
        <f t="shared" si="5"/>
        <v>389711831</v>
      </c>
      <c r="F41" s="80">
        <f t="shared" si="5"/>
        <v>312951743</v>
      </c>
      <c r="G41" s="80">
        <f t="shared" si="5"/>
        <v>70954000</v>
      </c>
      <c r="H41" s="81">
        <f t="shared" si="5"/>
        <v>913941519</v>
      </c>
      <c r="I41" s="79">
        <f t="shared" si="5"/>
        <v>137161590</v>
      </c>
      <c r="J41" s="80">
        <f t="shared" si="5"/>
        <v>353528242</v>
      </c>
      <c r="K41" s="80">
        <f t="shared" si="5"/>
        <v>309738859</v>
      </c>
      <c r="L41" s="80">
        <f t="shared" si="5"/>
        <v>84368000</v>
      </c>
      <c r="M41" s="82">
        <f t="shared" si="5"/>
        <v>884796691</v>
      </c>
    </row>
    <row r="42" spans="1:13" ht="13" x14ac:dyDescent="0.3">
      <c r="A42" s="47" t="s">
        <v>53</v>
      </c>
      <c r="B42" s="71" t="s">
        <v>264</v>
      </c>
      <c r="C42" s="72" t="s">
        <v>265</v>
      </c>
      <c r="D42" s="73">
        <v>4123254</v>
      </c>
      <c r="E42" s="74">
        <v>7616313</v>
      </c>
      <c r="F42" s="74">
        <v>33792217</v>
      </c>
      <c r="G42" s="74">
        <v>669000</v>
      </c>
      <c r="H42" s="75">
        <v>46200784</v>
      </c>
      <c r="I42" s="73">
        <v>4619727</v>
      </c>
      <c r="J42" s="74">
        <v>11723202</v>
      </c>
      <c r="K42" s="74">
        <v>37039688</v>
      </c>
      <c r="L42" s="74">
        <v>2167000</v>
      </c>
      <c r="M42" s="76">
        <v>55549617</v>
      </c>
    </row>
    <row r="43" spans="1:13" ht="13" x14ac:dyDescent="0.3">
      <c r="A43" s="47" t="s">
        <v>53</v>
      </c>
      <c r="B43" s="71" t="s">
        <v>266</v>
      </c>
      <c r="C43" s="72" t="s">
        <v>267</v>
      </c>
      <c r="D43" s="73">
        <v>15119427</v>
      </c>
      <c r="E43" s="74">
        <v>22641484</v>
      </c>
      <c r="F43" s="74">
        <v>71928800</v>
      </c>
      <c r="G43" s="74">
        <v>3257000</v>
      </c>
      <c r="H43" s="75">
        <v>112946711</v>
      </c>
      <c r="I43" s="73">
        <v>14080503</v>
      </c>
      <c r="J43" s="74">
        <v>20158269</v>
      </c>
      <c r="K43" s="74">
        <v>69765433</v>
      </c>
      <c r="L43" s="74">
        <v>895000</v>
      </c>
      <c r="M43" s="76">
        <v>104899205</v>
      </c>
    </row>
    <row r="44" spans="1:13" ht="13" x14ac:dyDescent="0.3">
      <c r="A44" s="47" t="s">
        <v>53</v>
      </c>
      <c r="B44" s="71" t="s">
        <v>268</v>
      </c>
      <c r="C44" s="72" t="s">
        <v>269</v>
      </c>
      <c r="D44" s="73">
        <v>37557110</v>
      </c>
      <c r="E44" s="74">
        <v>122422738</v>
      </c>
      <c r="F44" s="74">
        <v>88346741</v>
      </c>
      <c r="G44" s="74">
        <v>13689000</v>
      </c>
      <c r="H44" s="75">
        <v>262015589</v>
      </c>
      <c r="I44" s="73">
        <v>34487879</v>
      </c>
      <c r="J44" s="74">
        <v>115999649</v>
      </c>
      <c r="K44" s="74">
        <v>11121115</v>
      </c>
      <c r="L44" s="74">
        <v>807000</v>
      </c>
      <c r="M44" s="76">
        <v>162415643</v>
      </c>
    </row>
    <row r="45" spans="1:13" ht="13" x14ac:dyDescent="0.3">
      <c r="A45" s="47" t="s">
        <v>53</v>
      </c>
      <c r="B45" s="71" t="s">
        <v>270</v>
      </c>
      <c r="C45" s="72" t="s">
        <v>271</v>
      </c>
      <c r="D45" s="73">
        <v>9917201</v>
      </c>
      <c r="E45" s="74">
        <v>868766</v>
      </c>
      <c r="F45" s="74">
        <v>72560323</v>
      </c>
      <c r="G45" s="74">
        <v>801000</v>
      </c>
      <c r="H45" s="75">
        <v>84147290</v>
      </c>
      <c r="I45" s="73">
        <v>6369597</v>
      </c>
      <c r="J45" s="74">
        <v>530764</v>
      </c>
      <c r="K45" s="74">
        <v>62822512</v>
      </c>
      <c r="L45" s="74">
        <v>1038000</v>
      </c>
      <c r="M45" s="76">
        <v>70760873</v>
      </c>
    </row>
    <row r="46" spans="1:13" ht="13" x14ac:dyDescent="0.3">
      <c r="A46" s="47" t="s">
        <v>53</v>
      </c>
      <c r="B46" s="71" t="s">
        <v>272</v>
      </c>
      <c r="C46" s="72" t="s">
        <v>273</v>
      </c>
      <c r="D46" s="73">
        <v>39004008</v>
      </c>
      <c r="E46" s="74">
        <v>27643667</v>
      </c>
      <c r="F46" s="74">
        <v>75498436</v>
      </c>
      <c r="G46" s="74">
        <v>1363000</v>
      </c>
      <c r="H46" s="75">
        <v>143509111</v>
      </c>
      <c r="I46" s="73">
        <v>19726318</v>
      </c>
      <c r="J46" s="74">
        <v>25292832</v>
      </c>
      <c r="K46" s="74">
        <v>76141368</v>
      </c>
      <c r="L46" s="74">
        <v>2089000</v>
      </c>
      <c r="M46" s="76">
        <v>123249518</v>
      </c>
    </row>
    <row r="47" spans="1:13" ht="13" x14ac:dyDescent="0.3">
      <c r="A47" s="47" t="s">
        <v>68</v>
      </c>
      <c r="B47" s="71" t="s">
        <v>274</v>
      </c>
      <c r="C47" s="72" t="s">
        <v>275</v>
      </c>
      <c r="D47" s="73">
        <v>0</v>
      </c>
      <c r="E47" s="74">
        <v>16744416</v>
      </c>
      <c r="F47" s="74">
        <v>55458981</v>
      </c>
      <c r="G47" s="74">
        <v>199823000</v>
      </c>
      <c r="H47" s="75">
        <v>272026397</v>
      </c>
      <c r="I47" s="73">
        <v>0</v>
      </c>
      <c r="J47" s="74">
        <v>20179373</v>
      </c>
      <c r="K47" s="74">
        <v>141434299</v>
      </c>
      <c r="L47" s="74">
        <v>117352000</v>
      </c>
      <c r="M47" s="76">
        <v>278965672</v>
      </c>
    </row>
    <row r="48" spans="1:13" ht="14" x14ac:dyDescent="0.3">
      <c r="A48" s="48" t="s">
        <v>0</v>
      </c>
      <c r="B48" s="77" t="s">
        <v>276</v>
      </c>
      <c r="C48" s="78" t="s">
        <v>0</v>
      </c>
      <c r="D48" s="79">
        <f t="shared" ref="D48:M48" si="6">SUM(D42:D47)</f>
        <v>105721000</v>
      </c>
      <c r="E48" s="80">
        <f t="shared" si="6"/>
        <v>197937384</v>
      </c>
      <c r="F48" s="80">
        <f t="shared" si="6"/>
        <v>397585498</v>
      </c>
      <c r="G48" s="80">
        <f t="shared" si="6"/>
        <v>219602000</v>
      </c>
      <c r="H48" s="81">
        <f t="shared" si="6"/>
        <v>920845882</v>
      </c>
      <c r="I48" s="79">
        <f t="shared" si="6"/>
        <v>79284024</v>
      </c>
      <c r="J48" s="80">
        <f t="shared" si="6"/>
        <v>193884089</v>
      </c>
      <c r="K48" s="80">
        <f t="shared" si="6"/>
        <v>398324415</v>
      </c>
      <c r="L48" s="80">
        <f t="shared" si="6"/>
        <v>124348000</v>
      </c>
      <c r="M48" s="82">
        <f t="shared" si="6"/>
        <v>795840528</v>
      </c>
    </row>
    <row r="49" spans="1:13" ht="13" x14ac:dyDescent="0.3">
      <c r="A49" s="47" t="s">
        <v>53</v>
      </c>
      <c r="B49" s="71" t="s">
        <v>277</v>
      </c>
      <c r="C49" s="72" t="s">
        <v>278</v>
      </c>
      <c r="D49" s="73">
        <v>6676486</v>
      </c>
      <c r="E49" s="74">
        <v>117489</v>
      </c>
      <c r="F49" s="74">
        <v>87646414</v>
      </c>
      <c r="G49" s="74">
        <v>3901000</v>
      </c>
      <c r="H49" s="75">
        <v>98341389</v>
      </c>
      <c r="I49" s="73">
        <v>6522573</v>
      </c>
      <c r="J49" s="74">
        <v>159105</v>
      </c>
      <c r="K49" s="74">
        <v>82379504</v>
      </c>
      <c r="L49" s="74">
        <v>4104000</v>
      </c>
      <c r="M49" s="76">
        <v>93165182</v>
      </c>
    </row>
    <row r="50" spans="1:13" ht="13" x14ac:dyDescent="0.3">
      <c r="A50" s="47" t="s">
        <v>53</v>
      </c>
      <c r="B50" s="71" t="s">
        <v>279</v>
      </c>
      <c r="C50" s="72" t="s">
        <v>280</v>
      </c>
      <c r="D50" s="73">
        <v>11499821</v>
      </c>
      <c r="E50" s="74">
        <v>1083315</v>
      </c>
      <c r="F50" s="74">
        <v>81153600</v>
      </c>
      <c r="G50" s="74">
        <v>7125000</v>
      </c>
      <c r="H50" s="75">
        <v>100861736</v>
      </c>
      <c r="I50" s="73">
        <v>11093710</v>
      </c>
      <c r="J50" s="74">
        <v>1071613</v>
      </c>
      <c r="K50" s="74">
        <v>64779351</v>
      </c>
      <c r="L50" s="74">
        <v>3334000</v>
      </c>
      <c r="M50" s="76">
        <v>80278674</v>
      </c>
    </row>
    <row r="51" spans="1:13" ht="13" x14ac:dyDescent="0.3">
      <c r="A51" s="47" t="s">
        <v>53</v>
      </c>
      <c r="B51" s="71" t="s">
        <v>281</v>
      </c>
      <c r="C51" s="72" t="s">
        <v>282</v>
      </c>
      <c r="D51" s="73">
        <v>14922809</v>
      </c>
      <c r="E51" s="74">
        <v>1440819</v>
      </c>
      <c r="F51" s="74">
        <v>106247887</v>
      </c>
      <c r="G51" s="74">
        <v>1497000</v>
      </c>
      <c r="H51" s="75">
        <v>124108515</v>
      </c>
      <c r="I51" s="73">
        <v>11816552</v>
      </c>
      <c r="J51" s="74">
        <v>1330424</v>
      </c>
      <c r="K51" s="74">
        <v>90180032</v>
      </c>
      <c r="L51" s="74">
        <v>1002000</v>
      </c>
      <c r="M51" s="76">
        <v>104329008</v>
      </c>
    </row>
    <row r="52" spans="1:13" ht="13" x14ac:dyDescent="0.3">
      <c r="A52" s="47" t="s">
        <v>53</v>
      </c>
      <c r="B52" s="71" t="s">
        <v>283</v>
      </c>
      <c r="C52" s="72" t="s">
        <v>284</v>
      </c>
      <c r="D52" s="73">
        <v>-11408054</v>
      </c>
      <c r="E52" s="74">
        <v>-18288</v>
      </c>
      <c r="F52" s="74">
        <v>-47304226</v>
      </c>
      <c r="G52" s="74">
        <v>919000</v>
      </c>
      <c r="H52" s="75">
        <v>-57811568</v>
      </c>
      <c r="I52" s="73">
        <v>4730997</v>
      </c>
      <c r="J52" s="74">
        <v>568183</v>
      </c>
      <c r="K52" s="74">
        <v>55570965</v>
      </c>
      <c r="L52" s="74">
        <v>2859000</v>
      </c>
      <c r="M52" s="76">
        <v>63729145</v>
      </c>
    </row>
    <row r="53" spans="1:13" ht="13" x14ac:dyDescent="0.3">
      <c r="A53" s="47" t="s">
        <v>68</v>
      </c>
      <c r="B53" s="71" t="s">
        <v>285</v>
      </c>
      <c r="C53" s="72" t="s">
        <v>286</v>
      </c>
      <c r="D53" s="73">
        <v>0</v>
      </c>
      <c r="E53" s="74">
        <v>20691990</v>
      </c>
      <c r="F53" s="74">
        <v>516037857</v>
      </c>
      <c r="G53" s="74">
        <v>1764000</v>
      </c>
      <c r="H53" s="75">
        <v>538493847</v>
      </c>
      <c r="I53" s="73">
        <v>0</v>
      </c>
      <c r="J53" s="74">
        <v>11849257</v>
      </c>
      <c r="K53" s="74">
        <v>222303940</v>
      </c>
      <c r="L53" s="74">
        <v>1921000</v>
      </c>
      <c r="M53" s="76">
        <v>236074197</v>
      </c>
    </row>
    <row r="54" spans="1:13" ht="14" x14ac:dyDescent="0.3">
      <c r="A54" s="48" t="s">
        <v>0</v>
      </c>
      <c r="B54" s="77" t="s">
        <v>287</v>
      </c>
      <c r="C54" s="78" t="s">
        <v>0</v>
      </c>
      <c r="D54" s="79">
        <f t="shared" ref="D54:M54" si="7">SUM(D49:D53)</f>
        <v>21691062</v>
      </c>
      <c r="E54" s="80">
        <f t="shared" si="7"/>
        <v>23315325</v>
      </c>
      <c r="F54" s="80">
        <f t="shared" si="7"/>
        <v>743781532</v>
      </c>
      <c r="G54" s="80">
        <f t="shared" si="7"/>
        <v>15206000</v>
      </c>
      <c r="H54" s="81">
        <f t="shared" si="7"/>
        <v>803993919</v>
      </c>
      <c r="I54" s="79">
        <f t="shared" si="7"/>
        <v>34163832</v>
      </c>
      <c r="J54" s="80">
        <f t="shared" si="7"/>
        <v>14978582</v>
      </c>
      <c r="K54" s="80">
        <f t="shared" si="7"/>
        <v>515213792</v>
      </c>
      <c r="L54" s="80">
        <f t="shared" si="7"/>
        <v>13220000</v>
      </c>
      <c r="M54" s="82">
        <f t="shared" si="7"/>
        <v>577576206</v>
      </c>
    </row>
    <row r="55" spans="1:13" ht="13" x14ac:dyDescent="0.3">
      <c r="A55" s="47" t="s">
        <v>53</v>
      </c>
      <c r="B55" s="71" t="s">
        <v>288</v>
      </c>
      <c r="C55" s="72" t="s">
        <v>289</v>
      </c>
      <c r="D55" s="73">
        <v>10280300</v>
      </c>
      <c r="E55" s="74">
        <v>176836</v>
      </c>
      <c r="F55" s="74">
        <v>66735219</v>
      </c>
      <c r="G55" s="74">
        <v>1069000</v>
      </c>
      <c r="H55" s="75">
        <v>78261355</v>
      </c>
      <c r="I55" s="73">
        <v>5674292</v>
      </c>
      <c r="J55" s="74">
        <v>179643</v>
      </c>
      <c r="K55" s="74">
        <v>66018519</v>
      </c>
      <c r="L55" s="74">
        <v>945000</v>
      </c>
      <c r="M55" s="76">
        <v>72817454</v>
      </c>
    </row>
    <row r="56" spans="1:13" ht="13" x14ac:dyDescent="0.3">
      <c r="A56" s="47" t="s">
        <v>53</v>
      </c>
      <c r="B56" s="71" t="s">
        <v>290</v>
      </c>
      <c r="C56" s="72" t="s">
        <v>291</v>
      </c>
      <c r="D56" s="73">
        <v>214150504</v>
      </c>
      <c r="E56" s="74">
        <v>792985407</v>
      </c>
      <c r="F56" s="74">
        <v>349282856</v>
      </c>
      <c r="G56" s="74">
        <v>59479000</v>
      </c>
      <c r="H56" s="75">
        <v>1415897767</v>
      </c>
      <c r="I56" s="73">
        <v>171751571</v>
      </c>
      <c r="J56" s="74">
        <v>741812186</v>
      </c>
      <c r="K56" s="74">
        <v>313842184</v>
      </c>
      <c r="L56" s="74">
        <v>66652000</v>
      </c>
      <c r="M56" s="76">
        <v>1294057941</v>
      </c>
    </row>
    <row r="57" spans="1:13" ht="13" x14ac:dyDescent="0.3">
      <c r="A57" s="47" t="s">
        <v>53</v>
      </c>
      <c r="B57" s="71" t="s">
        <v>292</v>
      </c>
      <c r="C57" s="72" t="s">
        <v>293</v>
      </c>
      <c r="D57" s="73">
        <v>9428708</v>
      </c>
      <c r="E57" s="74">
        <v>32067812</v>
      </c>
      <c r="F57" s="74">
        <v>18335924</v>
      </c>
      <c r="G57" s="74">
        <v>1257000</v>
      </c>
      <c r="H57" s="75">
        <v>61089444</v>
      </c>
      <c r="I57" s="73">
        <v>6790589</v>
      </c>
      <c r="J57" s="74">
        <v>30242081</v>
      </c>
      <c r="K57" s="74">
        <v>102819922</v>
      </c>
      <c r="L57" s="74">
        <v>1254000</v>
      </c>
      <c r="M57" s="76">
        <v>141106592</v>
      </c>
    </row>
    <row r="58" spans="1:13" ht="13" x14ac:dyDescent="0.3">
      <c r="A58" s="47" t="s">
        <v>53</v>
      </c>
      <c r="B58" s="71" t="s">
        <v>294</v>
      </c>
      <c r="C58" s="72" t="s">
        <v>295</v>
      </c>
      <c r="D58" s="73">
        <v>7359469</v>
      </c>
      <c r="E58" s="74">
        <v>9454354</v>
      </c>
      <c r="F58" s="74">
        <v>36646420</v>
      </c>
      <c r="G58" s="74">
        <v>2037000</v>
      </c>
      <c r="H58" s="75">
        <v>55497243</v>
      </c>
      <c r="I58" s="73">
        <v>3715331</v>
      </c>
      <c r="J58" s="74">
        <v>8313953</v>
      </c>
      <c r="K58" s="74">
        <v>36250579</v>
      </c>
      <c r="L58" s="74">
        <v>3110000</v>
      </c>
      <c r="M58" s="76">
        <v>51389863</v>
      </c>
    </row>
    <row r="59" spans="1:13" ht="13" x14ac:dyDescent="0.3">
      <c r="A59" s="47" t="s">
        <v>53</v>
      </c>
      <c r="B59" s="71" t="s">
        <v>296</v>
      </c>
      <c r="C59" s="72" t="s">
        <v>297</v>
      </c>
      <c r="D59" s="73">
        <v>16024890</v>
      </c>
      <c r="E59" s="74">
        <v>4799737</v>
      </c>
      <c r="F59" s="74">
        <v>44162359</v>
      </c>
      <c r="G59" s="74">
        <v>4725000</v>
      </c>
      <c r="H59" s="75">
        <v>69711986</v>
      </c>
      <c r="I59" s="73">
        <v>16461885</v>
      </c>
      <c r="J59" s="74">
        <v>2690979</v>
      </c>
      <c r="K59" s="74">
        <v>44555446</v>
      </c>
      <c r="L59" s="74">
        <v>4814000</v>
      </c>
      <c r="M59" s="76">
        <v>68522310</v>
      </c>
    </row>
    <row r="60" spans="1:13" ht="13" x14ac:dyDescent="0.3">
      <c r="A60" s="47" t="s">
        <v>68</v>
      </c>
      <c r="B60" s="71" t="s">
        <v>298</v>
      </c>
      <c r="C60" s="72" t="s">
        <v>299</v>
      </c>
      <c r="D60" s="73">
        <v>0</v>
      </c>
      <c r="E60" s="74">
        <v>28166992</v>
      </c>
      <c r="F60" s="74">
        <v>182355993</v>
      </c>
      <c r="G60" s="74">
        <v>87343000</v>
      </c>
      <c r="H60" s="75">
        <v>297865985</v>
      </c>
      <c r="I60" s="73">
        <v>0</v>
      </c>
      <c r="J60" s="74">
        <v>27857425</v>
      </c>
      <c r="K60" s="74">
        <v>147343238</v>
      </c>
      <c r="L60" s="74">
        <v>116818000</v>
      </c>
      <c r="M60" s="76">
        <v>292018663</v>
      </c>
    </row>
    <row r="61" spans="1:13" ht="14" x14ac:dyDescent="0.3">
      <c r="A61" s="48" t="s">
        <v>0</v>
      </c>
      <c r="B61" s="77" t="s">
        <v>300</v>
      </c>
      <c r="C61" s="78" t="s">
        <v>0</v>
      </c>
      <c r="D61" s="79">
        <f t="shared" ref="D61:M61" si="8">SUM(D55:D60)</f>
        <v>257243871</v>
      </c>
      <c r="E61" s="80">
        <f t="shared" si="8"/>
        <v>867651138</v>
      </c>
      <c r="F61" s="80">
        <f t="shared" si="8"/>
        <v>697518771</v>
      </c>
      <c r="G61" s="80">
        <f t="shared" si="8"/>
        <v>155910000</v>
      </c>
      <c r="H61" s="81">
        <f t="shared" si="8"/>
        <v>1978323780</v>
      </c>
      <c r="I61" s="79">
        <f t="shared" si="8"/>
        <v>204393668</v>
      </c>
      <c r="J61" s="80">
        <f t="shared" si="8"/>
        <v>811096267</v>
      </c>
      <c r="K61" s="80">
        <f t="shared" si="8"/>
        <v>710829888</v>
      </c>
      <c r="L61" s="80">
        <f t="shared" si="8"/>
        <v>193593000</v>
      </c>
      <c r="M61" s="82">
        <f t="shared" si="8"/>
        <v>1919912823</v>
      </c>
    </row>
    <row r="62" spans="1:13" ht="13" x14ac:dyDescent="0.3">
      <c r="A62" s="47" t="s">
        <v>53</v>
      </c>
      <c r="B62" s="71" t="s">
        <v>301</v>
      </c>
      <c r="C62" s="72" t="s">
        <v>302</v>
      </c>
      <c r="D62" s="73">
        <v>16534358</v>
      </c>
      <c r="E62" s="74">
        <v>25076765</v>
      </c>
      <c r="F62" s="74">
        <v>88043315</v>
      </c>
      <c r="G62" s="74">
        <v>771000</v>
      </c>
      <c r="H62" s="75">
        <v>130425438</v>
      </c>
      <c r="I62" s="73">
        <v>9325005</v>
      </c>
      <c r="J62" s="74">
        <v>18485116</v>
      </c>
      <c r="K62" s="74">
        <v>139140184</v>
      </c>
      <c r="L62" s="74">
        <v>817000</v>
      </c>
      <c r="M62" s="76">
        <v>167767305</v>
      </c>
    </row>
    <row r="63" spans="1:13" ht="13" x14ac:dyDescent="0.3">
      <c r="A63" s="47" t="s">
        <v>53</v>
      </c>
      <c r="B63" s="71" t="s">
        <v>303</v>
      </c>
      <c r="C63" s="72" t="s">
        <v>304</v>
      </c>
      <c r="D63" s="73">
        <v>222950564</v>
      </c>
      <c r="E63" s="74">
        <v>396021820</v>
      </c>
      <c r="F63" s="74">
        <v>136922729</v>
      </c>
      <c r="G63" s="74">
        <v>881000</v>
      </c>
      <c r="H63" s="75">
        <v>756776113</v>
      </c>
      <c r="I63" s="73">
        <v>198880183</v>
      </c>
      <c r="J63" s="74">
        <v>348317297</v>
      </c>
      <c r="K63" s="74">
        <v>151111154</v>
      </c>
      <c r="L63" s="74">
        <v>5015000</v>
      </c>
      <c r="M63" s="76">
        <v>703323634</v>
      </c>
    </row>
    <row r="64" spans="1:13" ht="13" x14ac:dyDescent="0.3">
      <c r="A64" s="47" t="s">
        <v>53</v>
      </c>
      <c r="B64" s="71" t="s">
        <v>305</v>
      </c>
      <c r="C64" s="72" t="s">
        <v>306</v>
      </c>
      <c r="D64" s="73">
        <v>5371048</v>
      </c>
      <c r="E64" s="74">
        <v>172071</v>
      </c>
      <c r="F64" s="74">
        <v>71654477</v>
      </c>
      <c r="G64" s="74">
        <v>1044000</v>
      </c>
      <c r="H64" s="75">
        <v>78241596</v>
      </c>
      <c r="I64" s="73">
        <v>1743529</v>
      </c>
      <c r="J64" s="74">
        <v>163017</v>
      </c>
      <c r="K64" s="74">
        <v>76825900</v>
      </c>
      <c r="L64" s="74">
        <v>930000</v>
      </c>
      <c r="M64" s="76">
        <v>79662446</v>
      </c>
    </row>
    <row r="65" spans="1:13" ht="13" x14ac:dyDescent="0.3">
      <c r="A65" s="47" t="s">
        <v>53</v>
      </c>
      <c r="B65" s="71" t="s">
        <v>307</v>
      </c>
      <c r="C65" s="72" t="s">
        <v>308</v>
      </c>
      <c r="D65" s="73">
        <v>557093</v>
      </c>
      <c r="E65" s="74">
        <v>76853</v>
      </c>
      <c r="F65" s="74">
        <v>39305311</v>
      </c>
      <c r="G65" s="74">
        <v>4223000</v>
      </c>
      <c r="H65" s="75">
        <v>44162257</v>
      </c>
      <c r="I65" s="73">
        <v>505288</v>
      </c>
      <c r="J65" s="74">
        <v>71987</v>
      </c>
      <c r="K65" s="74">
        <v>43273794</v>
      </c>
      <c r="L65" s="74">
        <v>3692000</v>
      </c>
      <c r="M65" s="76">
        <v>47543069</v>
      </c>
    </row>
    <row r="66" spans="1:13" ht="13" x14ac:dyDescent="0.3">
      <c r="A66" s="47" t="s">
        <v>68</v>
      </c>
      <c r="B66" s="71" t="s">
        <v>309</v>
      </c>
      <c r="C66" s="72" t="s">
        <v>310</v>
      </c>
      <c r="D66" s="73">
        <v>0</v>
      </c>
      <c r="E66" s="74">
        <v>109431097</v>
      </c>
      <c r="F66" s="74">
        <v>292457529</v>
      </c>
      <c r="G66" s="74">
        <v>31437000</v>
      </c>
      <c r="H66" s="75">
        <v>433325626</v>
      </c>
      <c r="I66" s="73">
        <v>0</v>
      </c>
      <c r="J66" s="74">
        <v>106571176</v>
      </c>
      <c r="K66" s="74">
        <v>406004406</v>
      </c>
      <c r="L66" s="74">
        <v>21382000</v>
      </c>
      <c r="M66" s="76">
        <v>533957582</v>
      </c>
    </row>
    <row r="67" spans="1:13" ht="14" x14ac:dyDescent="0.3">
      <c r="A67" s="48" t="s">
        <v>0</v>
      </c>
      <c r="B67" s="77" t="s">
        <v>311</v>
      </c>
      <c r="C67" s="78" t="s">
        <v>0</v>
      </c>
      <c r="D67" s="79">
        <f t="shared" ref="D67:M67" si="9">SUM(D62:D66)</f>
        <v>245413063</v>
      </c>
      <c r="E67" s="80">
        <f t="shared" si="9"/>
        <v>530778606</v>
      </c>
      <c r="F67" s="80">
        <f t="shared" si="9"/>
        <v>628383361</v>
      </c>
      <c r="G67" s="80">
        <f t="shared" si="9"/>
        <v>38356000</v>
      </c>
      <c r="H67" s="81">
        <f t="shared" si="9"/>
        <v>1442931030</v>
      </c>
      <c r="I67" s="79">
        <f t="shared" si="9"/>
        <v>210454005</v>
      </c>
      <c r="J67" s="80">
        <f t="shared" si="9"/>
        <v>473608593</v>
      </c>
      <c r="K67" s="80">
        <f t="shared" si="9"/>
        <v>816355438</v>
      </c>
      <c r="L67" s="80">
        <f t="shared" si="9"/>
        <v>31836000</v>
      </c>
      <c r="M67" s="82">
        <f t="shared" si="9"/>
        <v>1532254036</v>
      </c>
    </row>
    <row r="68" spans="1:13" ht="13" x14ac:dyDescent="0.3">
      <c r="A68" s="47" t="s">
        <v>53</v>
      </c>
      <c r="B68" s="71" t="s">
        <v>312</v>
      </c>
      <c r="C68" s="72" t="s">
        <v>313</v>
      </c>
      <c r="D68" s="73">
        <v>37317793</v>
      </c>
      <c r="E68" s="74">
        <v>53569599</v>
      </c>
      <c r="F68" s="74">
        <v>40164196</v>
      </c>
      <c r="G68" s="74">
        <v>3555000</v>
      </c>
      <c r="H68" s="75">
        <v>134606588</v>
      </c>
      <c r="I68" s="73">
        <v>29046229</v>
      </c>
      <c r="J68" s="74">
        <v>52350608</v>
      </c>
      <c r="K68" s="74">
        <v>40431429</v>
      </c>
      <c r="L68" s="74">
        <v>745000</v>
      </c>
      <c r="M68" s="76">
        <v>122573266</v>
      </c>
    </row>
    <row r="69" spans="1:13" ht="13" x14ac:dyDescent="0.3">
      <c r="A69" s="47" t="s">
        <v>53</v>
      </c>
      <c r="B69" s="71" t="s">
        <v>314</v>
      </c>
      <c r="C69" s="72" t="s">
        <v>315</v>
      </c>
      <c r="D69" s="73">
        <v>8548553</v>
      </c>
      <c r="E69" s="74">
        <v>989694</v>
      </c>
      <c r="F69" s="74">
        <v>55075045</v>
      </c>
      <c r="G69" s="74">
        <v>3815000</v>
      </c>
      <c r="H69" s="75">
        <v>68428292</v>
      </c>
      <c r="I69" s="73">
        <v>11608321</v>
      </c>
      <c r="J69" s="74">
        <v>879696</v>
      </c>
      <c r="K69" s="74">
        <v>60434026</v>
      </c>
      <c r="L69" s="74">
        <v>729000</v>
      </c>
      <c r="M69" s="76">
        <v>73651043</v>
      </c>
    </row>
    <row r="70" spans="1:13" ht="13" x14ac:dyDescent="0.3">
      <c r="A70" s="47" t="s">
        <v>53</v>
      </c>
      <c r="B70" s="71" t="s">
        <v>316</v>
      </c>
      <c r="C70" s="72" t="s">
        <v>317</v>
      </c>
      <c r="D70" s="73">
        <v>3681805</v>
      </c>
      <c r="E70" s="74">
        <v>820905</v>
      </c>
      <c r="F70" s="74">
        <v>93134724</v>
      </c>
      <c r="G70" s="74">
        <v>1265000</v>
      </c>
      <c r="H70" s="75">
        <v>98902434</v>
      </c>
      <c r="I70" s="73">
        <v>1851247</v>
      </c>
      <c r="J70" s="74">
        <v>823014</v>
      </c>
      <c r="K70" s="74">
        <v>94154526</v>
      </c>
      <c r="L70" s="74">
        <v>1112000</v>
      </c>
      <c r="M70" s="76">
        <v>97940787</v>
      </c>
    </row>
    <row r="71" spans="1:13" ht="13" x14ac:dyDescent="0.3">
      <c r="A71" s="47" t="s">
        <v>53</v>
      </c>
      <c r="B71" s="71" t="s">
        <v>318</v>
      </c>
      <c r="C71" s="72" t="s">
        <v>319</v>
      </c>
      <c r="D71" s="73">
        <v>11764925</v>
      </c>
      <c r="E71" s="74">
        <v>1221777</v>
      </c>
      <c r="F71" s="74">
        <v>8845131</v>
      </c>
      <c r="G71" s="74">
        <v>961000</v>
      </c>
      <c r="H71" s="75">
        <v>22792833</v>
      </c>
      <c r="I71" s="73">
        <v>11180089</v>
      </c>
      <c r="J71" s="74">
        <v>1135959</v>
      </c>
      <c r="K71" s="74">
        <v>68194646</v>
      </c>
      <c r="L71" s="74">
        <v>825000</v>
      </c>
      <c r="M71" s="76">
        <v>81335694</v>
      </c>
    </row>
    <row r="72" spans="1:13" ht="13" x14ac:dyDescent="0.3">
      <c r="A72" s="47" t="s">
        <v>68</v>
      </c>
      <c r="B72" s="71" t="s">
        <v>320</v>
      </c>
      <c r="C72" s="72" t="s">
        <v>321</v>
      </c>
      <c r="D72" s="73">
        <v>0</v>
      </c>
      <c r="E72" s="74">
        <v>21092036</v>
      </c>
      <c r="F72" s="74">
        <v>165077128</v>
      </c>
      <c r="G72" s="74">
        <v>31647000</v>
      </c>
      <c r="H72" s="75">
        <v>217816164</v>
      </c>
      <c r="I72" s="73">
        <v>0</v>
      </c>
      <c r="J72" s="74">
        <v>20050718</v>
      </c>
      <c r="K72" s="74">
        <v>149099860</v>
      </c>
      <c r="L72" s="74">
        <v>37007000</v>
      </c>
      <c r="M72" s="76">
        <v>206157578</v>
      </c>
    </row>
    <row r="73" spans="1:13" ht="14" x14ac:dyDescent="0.3">
      <c r="A73" s="48" t="s">
        <v>0</v>
      </c>
      <c r="B73" s="77" t="s">
        <v>322</v>
      </c>
      <c r="C73" s="78" t="s">
        <v>0</v>
      </c>
      <c r="D73" s="79">
        <f t="shared" ref="D73:M73" si="10">SUM(D68:D72)</f>
        <v>61313076</v>
      </c>
      <c r="E73" s="80">
        <f t="shared" si="10"/>
        <v>77694011</v>
      </c>
      <c r="F73" s="80">
        <f t="shared" si="10"/>
        <v>362296224</v>
      </c>
      <c r="G73" s="80">
        <f t="shared" si="10"/>
        <v>41243000</v>
      </c>
      <c r="H73" s="81">
        <f t="shared" si="10"/>
        <v>542546311</v>
      </c>
      <c r="I73" s="79">
        <f t="shared" si="10"/>
        <v>53685886</v>
      </c>
      <c r="J73" s="80">
        <f t="shared" si="10"/>
        <v>75239995</v>
      </c>
      <c r="K73" s="80">
        <f t="shared" si="10"/>
        <v>412314487</v>
      </c>
      <c r="L73" s="80">
        <f t="shared" si="10"/>
        <v>40418000</v>
      </c>
      <c r="M73" s="82">
        <f t="shared" si="10"/>
        <v>581658368</v>
      </c>
    </row>
    <row r="74" spans="1:13" ht="14" x14ac:dyDescent="0.3">
      <c r="A74" s="49" t="s">
        <v>0</v>
      </c>
      <c r="B74" s="83" t="s">
        <v>323</v>
      </c>
      <c r="C74" s="84" t="s">
        <v>0</v>
      </c>
      <c r="D74" s="85">
        <f t="shared" ref="D74:M74" si="11">SUM(D9,D11:D15,D17:D24,D26:D29,D31:D35,D37:D40,D42:D47,D49:D53,D55:D60,D62:D66,D68:D72)</f>
        <v>5248220678</v>
      </c>
      <c r="E74" s="86">
        <f t="shared" si="11"/>
        <v>12490735133</v>
      </c>
      <c r="F74" s="86">
        <f t="shared" si="11"/>
        <v>9258927712</v>
      </c>
      <c r="G74" s="86">
        <f t="shared" si="11"/>
        <v>1415709000</v>
      </c>
      <c r="H74" s="87">
        <f t="shared" si="11"/>
        <v>28413592523</v>
      </c>
      <c r="I74" s="85">
        <f t="shared" si="11"/>
        <v>4840742840</v>
      </c>
      <c r="J74" s="86">
        <f t="shared" si="11"/>
        <v>11250724414</v>
      </c>
      <c r="K74" s="86">
        <f t="shared" si="11"/>
        <v>9532938402</v>
      </c>
      <c r="L74" s="86">
        <f t="shared" si="11"/>
        <v>1177451000</v>
      </c>
      <c r="M74" s="88">
        <f t="shared" si="11"/>
        <v>26801856656</v>
      </c>
    </row>
    <row r="75" spans="1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324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325</v>
      </c>
      <c r="C9" s="72" t="s">
        <v>326</v>
      </c>
      <c r="D9" s="73">
        <v>23048476</v>
      </c>
      <c r="E9" s="74">
        <v>4181023</v>
      </c>
      <c r="F9" s="74">
        <v>154845899</v>
      </c>
      <c r="G9" s="74">
        <v>6074000</v>
      </c>
      <c r="H9" s="75">
        <v>188149398</v>
      </c>
      <c r="I9" s="73">
        <v>21894724</v>
      </c>
      <c r="J9" s="74">
        <v>3219286</v>
      </c>
      <c r="K9" s="74">
        <v>158603356</v>
      </c>
      <c r="L9" s="74">
        <v>3307000</v>
      </c>
      <c r="M9" s="76">
        <v>187024366</v>
      </c>
    </row>
    <row r="10" spans="1:13" ht="13" x14ac:dyDescent="0.3">
      <c r="A10" s="47" t="s">
        <v>53</v>
      </c>
      <c r="B10" s="71" t="s">
        <v>327</v>
      </c>
      <c r="C10" s="72" t="s">
        <v>328</v>
      </c>
      <c r="D10" s="73">
        <v>5905518</v>
      </c>
      <c r="E10" s="74">
        <v>7064313</v>
      </c>
      <c r="F10" s="74">
        <v>144134904</v>
      </c>
      <c r="G10" s="74">
        <v>2901000</v>
      </c>
      <c r="H10" s="75">
        <v>160005735</v>
      </c>
      <c r="I10" s="73">
        <v>-1288507</v>
      </c>
      <c r="J10" s="74">
        <v>10020924</v>
      </c>
      <c r="K10" s="74">
        <v>136612190</v>
      </c>
      <c r="L10" s="74">
        <v>12813000</v>
      </c>
      <c r="M10" s="76">
        <v>158157607</v>
      </c>
    </row>
    <row r="11" spans="1:13" ht="13" x14ac:dyDescent="0.3">
      <c r="A11" s="47" t="s">
        <v>53</v>
      </c>
      <c r="B11" s="71" t="s">
        <v>329</v>
      </c>
      <c r="C11" s="72" t="s">
        <v>330</v>
      </c>
      <c r="D11" s="73">
        <v>50849726</v>
      </c>
      <c r="E11" s="74">
        <v>253161876</v>
      </c>
      <c r="F11" s="74">
        <v>250615576</v>
      </c>
      <c r="G11" s="74">
        <v>4272000</v>
      </c>
      <c r="H11" s="75">
        <v>558899178</v>
      </c>
      <c r="I11" s="73">
        <v>47531700</v>
      </c>
      <c r="J11" s="74">
        <v>228424537</v>
      </c>
      <c r="K11" s="74">
        <v>224485733</v>
      </c>
      <c r="L11" s="74">
        <v>4055000</v>
      </c>
      <c r="M11" s="76">
        <v>504496970</v>
      </c>
    </row>
    <row r="12" spans="1:13" ht="13" x14ac:dyDescent="0.3">
      <c r="A12" s="47" t="s">
        <v>53</v>
      </c>
      <c r="B12" s="71" t="s">
        <v>331</v>
      </c>
      <c r="C12" s="72" t="s">
        <v>332</v>
      </c>
      <c r="D12" s="73">
        <v>52035752</v>
      </c>
      <c r="E12" s="74">
        <v>42057645</v>
      </c>
      <c r="F12" s="74">
        <v>92769585</v>
      </c>
      <c r="G12" s="74">
        <v>813000</v>
      </c>
      <c r="H12" s="75">
        <v>187675982</v>
      </c>
      <c r="I12" s="73">
        <v>52258531</v>
      </c>
      <c r="J12" s="74">
        <v>41663978</v>
      </c>
      <c r="K12" s="74">
        <v>86520505</v>
      </c>
      <c r="L12" s="74">
        <v>796000</v>
      </c>
      <c r="M12" s="76">
        <v>181239014</v>
      </c>
    </row>
    <row r="13" spans="1:13" ht="13" x14ac:dyDescent="0.3">
      <c r="A13" s="47" t="s">
        <v>53</v>
      </c>
      <c r="B13" s="71" t="s">
        <v>333</v>
      </c>
      <c r="C13" s="72" t="s">
        <v>334</v>
      </c>
      <c r="D13" s="73">
        <v>54265179</v>
      </c>
      <c r="E13" s="74">
        <v>1554108</v>
      </c>
      <c r="F13" s="74">
        <v>68098949</v>
      </c>
      <c r="G13" s="74">
        <v>1754000</v>
      </c>
      <c r="H13" s="75">
        <v>125672236</v>
      </c>
      <c r="I13" s="73">
        <v>47417233</v>
      </c>
      <c r="J13" s="74">
        <v>2765979</v>
      </c>
      <c r="K13" s="74">
        <v>13971507</v>
      </c>
      <c r="L13" s="74">
        <v>728000</v>
      </c>
      <c r="M13" s="76">
        <v>64882719</v>
      </c>
    </row>
    <row r="14" spans="1:13" ht="13" x14ac:dyDescent="0.3">
      <c r="A14" s="47" t="s">
        <v>68</v>
      </c>
      <c r="B14" s="71" t="s">
        <v>335</v>
      </c>
      <c r="C14" s="72" t="s">
        <v>336</v>
      </c>
      <c r="D14" s="73">
        <v>0</v>
      </c>
      <c r="E14" s="74">
        <v>50069688</v>
      </c>
      <c r="F14" s="74">
        <v>506561673</v>
      </c>
      <c r="G14" s="74">
        <v>3527000</v>
      </c>
      <c r="H14" s="75">
        <v>560158361</v>
      </c>
      <c r="I14" s="73">
        <v>0</v>
      </c>
      <c r="J14" s="74">
        <v>40397220</v>
      </c>
      <c r="K14" s="74">
        <v>440777169</v>
      </c>
      <c r="L14" s="74">
        <v>3060000</v>
      </c>
      <c r="M14" s="76">
        <v>484234389</v>
      </c>
    </row>
    <row r="15" spans="1:13" ht="14" x14ac:dyDescent="0.3">
      <c r="A15" s="48" t="s">
        <v>0</v>
      </c>
      <c r="B15" s="77" t="s">
        <v>337</v>
      </c>
      <c r="C15" s="78" t="s">
        <v>0</v>
      </c>
      <c r="D15" s="79">
        <f t="shared" ref="D15:M15" si="0">SUM(D9:D14)</f>
        <v>186104651</v>
      </c>
      <c r="E15" s="80">
        <f t="shared" si="0"/>
        <v>358088653</v>
      </c>
      <c r="F15" s="80">
        <f t="shared" si="0"/>
        <v>1217026586</v>
      </c>
      <c r="G15" s="80">
        <f t="shared" si="0"/>
        <v>19341000</v>
      </c>
      <c r="H15" s="81">
        <f t="shared" si="0"/>
        <v>1780560890</v>
      </c>
      <c r="I15" s="79">
        <f t="shared" si="0"/>
        <v>167813681</v>
      </c>
      <c r="J15" s="80">
        <f t="shared" si="0"/>
        <v>326491924</v>
      </c>
      <c r="K15" s="80">
        <f t="shared" si="0"/>
        <v>1060970460</v>
      </c>
      <c r="L15" s="80">
        <f t="shared" si="0"/>
        <v>24759000</v>
      </c>
      <c r="M15" s="82">
        <f t="shared" si="0"/>
        <v>1580035065</v>
      </c>
    </row>
    <row r="16" spans="1:13" ht="13" x14ac:dyDescent="0.3">
      <c r="A16" s="47" t="s">
        <v>53</v>
      </c>
      <c r="B16" s="71" t="s">
        <v>338</v>
      </c>
      <c r="C16" s="72" t="s">
        <v>339</v>
      </c>
      <c r="D16" s="73">
        <v>6426194</v>
      </c>
      <c r="E16" s="74">
        <v>65682424</v>
      </c>
      <c r="F16" s="74">
        <v>89774043</v>
      </c>
      <c r="G16" s="74">
        <v>894000</v>
      </c>
      <c r="H16" s="75">
        <v>162776661</v>
      </c>
      <c r="I16" s="73">
        <v>6177433</v>
      </c>
      <c r="J16" s="74">
        <v>60245602</v>
      </c>
      <c r="K16" s="74">
        <v>85458182</v>
      </c>
      <c r="L16" s="74">
        <v>889000</v>
      </c>
      <c r="M16" s="76">
        <v>152770217</v>
      </c>
    </row>
    <row r="17" spans="1:13" ht="13" x14ac:dyDescent="0.3">
      <c r="A17" s="47" t="s">
        <v>53</v>
      </c>
      <c r="B17" s="71" t="s">
        <v>340</v>
      </c>
      <c r="C17" s="72" t="s">
        <v>341</v>
      </c>
      <c r="D17" s="73">
        <v>31698545</v>
      </c>
      <c r="E17" s="74">
        <v>7301987</v>
      </c>
      <c r="F17" s="74">
        <v>245616581</v>
      </c>
      <c r="G17" s="74">
        <v>3711000</v>
      </c>
      <c r="H17" s="75">
        <v>288328113</v>
      </c>
      <c r="I17" s="73">
        <v>26546019</v>
      </c>
      <c r="J17" s="74">
        <v>7765848</v>
      </c>
      <c r="K17" s="74">
        <v>248543771</v>
      </c>
      <c r="L17" s="74">
        <v>10158000</v>
      </c>
      <c r="M17" s="76">
        <v>293013638</v>
      </c>
    </row>
    <row r="18" spans="1:13" ht="13" x14ac:dyDescent="0.3">
      <c r="A18" s="47" t="s">
        <v>53</v>
      </c>
      <c r="B18" s="71" t="s">
        <v>342</v>
      </c>
      <c r="C18" s="72" t="s">
        <v>343</v>
      </c>
      <c r="D18" s="73">
        <v>32955465</v>
      </c>
      <c r="E18" s="74">
        <v>119677013</v>
      </c>
      <c r="F18" s="74">
        <v>180413363</v>
      </c>
      <c r="G18" s="74">
        <v>7534000</v>
      </c>
      <c r="H18" s="75">
        <v>340579841</v>
      </c>
      <c r="I18" s="73">
        <v>31317707</v>
      </c>
      <c r="J18" s="74">
        <v>104267415</v>
      </c>
      <c r="K18" s="74">
        <v>182325575</v>
      </c>
      <c r="L18" s="74">
        <v>7954000</v>
      </c>
      <c r="M18" s="76">
        <v>325864697</v>
      </c>
    </row>
    <row r="19" spans="1:13" ht="13" x14ac:dyDescent="0.3">
      <c r="A19" s="47" t="s">
        <v>53</v>
      </c>
      <c r="B19" s="71" t="s">
        <v>344</v>
      </c>
      <c r="C19" s="72" t="s">
        <v>345</v>
      </c>
      <c r="D19" s="73">
        <v>10101164</v>
      </c>
      <c r="E19" s="74">
        <v>1589200</v>
      </c>
      <c r="F19" s="74">
        <v>38190087</v>
      </c>
      <c r="G19" s="74">
        <v>2890000</v>
      </c>
      <c r="H19" s="75">
        <v>52770451</v>
      </c>
      <c r="I19" s="73">
        <v>9739419</v>
      </c>
      <c r="J19" s="74">
        <v>1412816</v>
      </c>
      <c r="K19" s="74">
        <v>165420720</v>
      </c>
      <c r="L19" s="74">
        <v>12508000</v>
      </c>
      <c r="M19" s="76">
        <v>189080955</v>
      </c>
    </row>
    <row r="20" spans="1:13" ht="13" x14ac:dyDescent="0.3">
      <c r="A20" s="47" t="s">
        <v>68</v>
      </c>
      <c r="B20" s="71" t="s">
        <v>346</v>
      </c>
      <c r="C20" s="72" t="s">
        <v>347</v>
      </c>
      <c r="D20" s="73">
        <v>0</v>
      </c>
      <c r="E20" s="74">
        <v>96712783</v>
      </c>
      <c r="F20" s="74">
        <v>562475386</v>
      </c>
      <c r="G20" s="74">
        <v>31601000</v>
      </c>
      <c r="H20" s="75">
        <v>690789169</v>
      </c>
      <c r="I20" s="73">
        <v>0</v>
      </c>
      <c r="J20" s="74">
        <v>88637722</v>
      </c>
      <c r="K20" s="74">
        <v>510744512</v>
      </c>
      <c r="L20" s="74">
        <v>22301000</v>
      </c>
      <c r="M20" s="76">
        <v>621683234</v>
      </c>
    </row>
    <row r="21" spans="1:13" ht="14" x14ac:dyDescent="0.3">
      <c r="A21" s="48" t="s">
        <v>0</v>
      </c>
      <c r="B21" s="77" t="s">
        <v>348</v>
      </c>
      <c r="C21" s="78" t="s">
        <v>0</v>
      </c>
      <c r="D21" s="79">
        <f t="shared" ref="D21:M21" si="1">SUM(D16:D20)</f>
        <v>81181368</v>
      </c>
      <c r="E21" s="80">
        <f t="shared" si="1"/>
        <v>290963407</v>
      </c>
      <c r="F21" s="80">
        <f t="shared" si="1"/>
        <v>1116469460</v>
      </c>
      <c r="G21" s="80">
        <f t="shared" si="1"/>
        <v>46630000</v>
      </c>
      <c r="H21" s="81">
        <f t="shared" si="1"/>
        <v>1535244235</v>
      </c>
      <c r="I21" s="79">
        <f t="shared" si="1"/>
        <v>73780578</v>
      </c>
      <c r="J21" s="80">
        <f t="shared" si="1"/>
        <v>262329403</v>
      </c>
      <c r="K21" s="80">
        <f t="shared" si="1"/>
        <v>1192492760</v>
      </c>
      <c r="L21" s="80">
        <f t="shared" si="1"/>
        <v>53810000</v>
      </c>
      <c r="M21" s="82">
        <f t="shared" si="1"/>
        <v>1582412741</v>
      </c>
    </row>
    <row r="22" spans="1:13" ht="13" x14ac:dyDescent="0.3">
      <c r="A22" s="47" t="s">
        <v>53</v>
      </c>
      <c r="B22" s="71" t="s">
        <v>349</v>
      </c>
      <c r="C22" s="72" t="s">
        <v>350</v>
      </c>
      <c r="D22" s="73">
        <v>2723306</v>
      </c>
      <c r="E22" s="74">
        <v>11122849</v>
      </c>
      <c r="F22" s="74">
        <v>84495840</v>
      </c>
      <c r="G22" s="74">
        <v>796000</v>
      </c>
      <c r="H22" s="75">
        <v>99137995</v>
      </c>
      <c r="I22" s="73">
        <v>1899215</v>
      </c>
      <c r="J22" s="74">
        <v>13169994</v>
      </c>
      <c r="K22" s="74">
        <v>86757531</v>
      </c>
      <c r="L22" s="74">
        <v>902000</v>
      </c>
      <c r="M22" s="76">
        <v>102728740</v>
      </c>
    </row>
    <row r="23" spans="1:13" ht="13" x14ac:dyDescent="0.3">
      <c r="A23" s="47" t="s">
        <v>53</v>
      </c>
      <c r="B23" s="71" t="s">
        <v>351</v>
      </c>
      <c r="C23" s="72" t="s">
        <v>352</v>
      </c>
      <c r="D23" s="73">
        <v>1985512</v>
      </c>
      <c r="E23" s="74">
        <v>3389460</v>
      </c>
      <c r="F23" s="74">
        <v>77227164</v>
      </c>
      <c r="G23" s="74">
        <v>3826000</v>
      </c>
      <c r="H23" s="75">
        <v>86428136</v>
      </c>
      <c r="I23" s="73">
        <v>3108400</v>
      </c>
      <c r="J23" s="74">
        <v>2926919</v>
      </c>
      <c r="K23" s="74">
        <v>14929123</v>
      </c>
      <c r="L23" s="74">
        <v>11554000</v>
      </c>
      <c r="M23" s="76">
        <v>32518442</v>
      </c>
    </row>
    <row r="24" spans="1:13" ht="13" x14ac:dyDescent="0.3">
      <c r="A24" s="47" t="s">
        <v>53</v>
      </c>
      <c r="B24" s="71" t="s">
        <v>353</v>
      </c>
      <c r="C24" s="72" t="s">
        <v>354</v>
      </c>
      <c r="D24" s="73">
        <v>186514727</v>
      </c>
      <c r="E24" s="74">
        <v>580778551</v>
      </c>
      <c r="F24" s="74">
        <v>441639370</v>
      </c>
      <c r="G24" s="74">
        <v>261399000</v>
      </c>
      <c r="H24" s="75">
        <v>1470331648</v>
      </c>
      <c r="I24" s="73">
        <v>174497048</v>
      </c>
      <c r="J24" s="74">
        <v>536757597</v>
      </c>
      <c r="K24" s="74">
        <v>335367774</v>
      </c>
      <c r="L24" s="74">
        <v>301094000</v>
      </c>
      <c r="M24" s="76">
        <v>1347716419</v>
      </c>
    </row>
    <row r="25" spans="1:13" ht="13" x14ac:dyDescent="0.3">
      <c r="A25" s="47" t="s">
        <v>53</v>
      </c>
      <c r="B25" s="71" t="s">
        <v>355</v>
      </c>
      <c r="C25" s="72" t="s">
        <v>356</v>
      </c>
      <c r="D25" s="73">
        <v>12138179</v>
      </c>
      <c r="E25" s="74">
        <v>2031319</v>
      </c>
      <c r="F25" s="74">
        <v>119579237</v>
      </c>
      <c r="G25" s="74">
        <v>851000</v>
      </c>
      <c r="H25" s="75">
        <v>134599735</v>
      </c>
      <c r="I25" s="73">
        <v>11362269</v>
      </c>
      <c r="J25" s="74">
        <v>-102557</v>
      </c>
      <c r="K25" s="74">
        <v>104284692</v>
      </c>
      <c r="L25" s="74">
        <v>2000000</v>
      </c>
      <c r="M25" s="76">
        <v>117544404</v>
      </c>
    </row>
    <row r="26" spans="1:13" ht="13" x14ac:dyDescent="0.3">
      <c r="A26" s="47" t="s">
        <v>68</v>
      </c>
      <c r="B26" s="71" t="s">
        <v>357</v>
      </c>
      <c r="C26" s="72" t="s">
        <v>358</v>
      </c>
      <c r="D26" s="73">
        <v>0</v>
      </c>
      <c r="E26" s="74">
        <v>8993686</v>
      </c>
      <c r="F26" s="74">
        <v>261077343</v>
      </c>
      <c r="G26" s="74">
        <v>51647000</v>
      </c>
      <c r="H26" s="75">
        <v>321718029</v>
      </c>
      <c r="I26" s="73">
        <v>0</v>
      </c>
      <c r="J26" s="74">
        <v>10239706</v>
      </c>
      <c r="K26" s="74">
        <v>248333706</v>
      </c>
      <c r="L26" s="74">
        <v>51248000</v>
      </c>
      <c r="M26" s="76">
        <v>309821412</v>
      </c>
    </row>
    <row r="27" spans="1:13" ht="14" x14ac:dyDescent="0.3">
      <c r="A27" s="48" t="s">
        <v>0</v>
      </c>
      <c r="B27" s="77" t="s">
        <v>359</v>
      </c>
      <c r="C27" s="78" t="s">
        <v>0</v>
      </c>
      <c r="D27" s="79">
        <f t="shared" ref="D27:M27" si="2">SUM(D22:D26)</f>
        <v>203361724</v>
      </c>
      <c r="E27" s="80">
        <f t="shared" si="2"/>
        <v>606315865</v>
      </c>
      <c r="F27" s="80">
        <f t="shared" si="2"/>
        <v>984018954</v>
      </c>
      <c r="G27" s="80">
        <f t="shared" si="2"/>
        <v>318519000</v>
      </c>
      <c r="H27" s="81">
        <f t="shared" si="2"/>
        <v>2112215543</v>
      </c>
      <c r="I27" s="79">
        <f t="shared" si="2"/>
        <v>190866932</v>
      </c>
      <c r="J27" s="80">
        <f t="shared" si="2"/>
        <v>562991659</v>
      </c>
      <c r="K27" s="80">
        <f t="shared" si="2"/>
        <v>789672826</v>
      </c>
      <c r="L27" s="80">
        <f t="shared" si="2"/>
        <v>366798000</v>
      </c>
      <c r="M27" s="82">
        <f t="shared" si="2"/>
        <v>1910329417</v>
      </c>
    </row>
    <row r="28" spans="1:13" ht="13" x14ac:dyDescent="0.3">
      <c r="A28" s="47" t="s">
        <v>53</v>
      </c>
      <c r="B28" s="71" t="s">
        <v>360</v>
      </c>
      <c r="C28" s="72" t="s">
        <v>361</v>
      </c>
      <c r="D28" s="73">
        <v>37629278</v>
      </c>
      <c r="E28" s="74">
        <v>44630163</v>
      </c>
      <c r="F28" s="74">
        <v>65682055</v>
      </c>
      <c r="G28" s="74">
        <v>7154000</v>
      </c>
      <c r="H28" s="75">
        <v>155095496</v>
      </c>
      <c r="I28" s="73">
        <v>38101447</v>
      </c>
      <c r="J28" s="74">
        <v>37944563</v>
      </c>
      <c r="K28" s="74">
        <v>58399599</v>
      </c>
      <c r="L28" s="74">
        <v>612000</v>
      </c>
      <c r="M28" s="76">
        <v>135057609</v>
      </c>
    </row>
    <row r="29" spans="1:13" ht="13" x14ac:dyDescent="0.3">
      <c r="A29" s="47" t="s">
        <v>53</v>
      </c>
      <c r="B29" s="71" t="s">
        <v>362</v>
      </c>
      <c r="C29" s="72" t="s">
        <v>363</v>
      </c>
      <c r="D29" s="73">
        <v>29771600</v>
      </c>
      <c r="E29" s="74">
        <v>69508630</v>
      </c>
      <c r="F29" s="74">
        <v>107588735</v>
      </c>
      <c r="G29" s="74">
        <v>1465000</v>
      </c>
      <c r="H29" s="75">
        <v>208333965</v>
      </c>
      <c r="I29" s="73">
        <v>25795263</v>
      </c>
      <c r="J29" s="74">
        <v>87723208</v>
      </c>
      <c r="K29" s="74">
        <v>102542612</v>
      </c>
      <c r="L29" s="74">
        <v>0</v>
      </c>
      <c r="M29" s="76">
        <v>216061083</v>
      </c>
    </row>
    <row r="30" spans="1:13" ht="13" x14ac:dyDescent="0.3">
      <c r="A30" s="47" t="s">
        <v>53</v>
      </c>
      <c r="B30" s="71" t="s">
        <v>364</v>
      </c>
      <c r="C30" s="72" t="s">
        <v>365</v>
      </c>
      <c r="D30" s="73">
        <v>28240167</v>
      </c>
      <c r="E30" s="74">
        <v>71703613</v>
      </c>
      <c r="F30" s="74">
        <v>52971353</v>
      </c>
      <c r="G30" s="74">
        <v>34502000</v>
      </c>
      <c r="H30" s="75">
        <v>187417133</v>
      </c>
      <c r="I30" s="73">
        <v>27156349</v>
      </c>
      <c r="J30" s="74">
        <v>63445960</v>
      </c>
      <c r="K30" s="74">
        <v>38836973</v>
      </c>
      <c r="L30" s="74">
        <v>20676000</v>
      </c>
      <c r="M30" s="76">
        <v>150115282</v>
      </c>
    </row>
    <row r="31" spans="1:13" ht="13" x14ac:dyDescent="0.3">
      <c r="A31" s="47" t="s">
        <v>53</v>
      </c>
      <c r="B31" s="71" t="s">
        <v>366</v>
      </c>
      <c r="C31" s="72" t="s">
        <v>367</v>
      </c>
      <c r="D31" s="73">
        <v>29374455</v>
      </c>
      <c r="E31" s="74">
        <v>170085426</v>
      </c>
      <c r="F31" s="74">
        <v>250060365</v>
      </c>
      <c r="G31" s="74">
        <v>24207000</v>
      </c>
      <c r="H31" s="75">
        <v>473727246</v>
      </c>
      <c r="I31" s="73">
        <v>28512653</v>
      </c>
      <c r="J31" s="74">
        <v>149921064</v>
      </c>
      <c r="K31" s="74">
        <v>195146172</v>
      </c>
      <c r="L31" s="74">
        <v>10724000</v>
      </c>
      <c r="M31" s="76">
        <v>384303889</v>
      </c>
    </row>
    <row r="32" spans="1:13" ht="13" x14ac:dyDescent="0.3">
      <c r="A32" s="47" t="s">
        <v>53</v>
      </c>
      <c r="B32" s="71" t="s">
        <v>368</v>
      </c>
      <c r="C32" s="72" t="s">
        <v>369</v>
      </c>
      <c r="D32" s="73">
        <v>40844935</v>
      </c>
      <c r="E32" s="74">
        <v>116329308</v>
      </c>
      <c r="F32" s="74">
        <v>78786182</v>
      </c>
      <c r="G32" s="74">
        <v>1714000</v>
      </c>
      <c r="H32" s="75">
        <v>237674425</v>
      </c>
      <c r="I32" s="73">
        <v>15093461</v>
      </c>
      <c r="J32" s="74">
        <v>110631716</v>
      </c>
      <c r="K32" s="74">
        <v>79188921</v>
      </c>
      <c r="L32" s="74">
        <v>738000</v>
      </c>
      <c r="M32" s="76">
        <v>205652098</v>
      </c>
    </row>
    <row r="33" spans="1:13" ht="13" x14ac:dyDescent="0.3">
      <c r="A33" s="47" t="s">
        <v>68</v>
      </c>
      <c r="B33" s="71" t="s">
        <v>370</v>
      </c>
      <c r="C33" s="72" t="s">
        <v>371</v>
      </c>
      <c r="D33" s="73">
        <v>0</v>
      </c>
      <c r="E33" s="74">
        <v>0</v>
      </c>
      <c r="F33" s="74">
        <v>80342429</v>
      </c>
      <c r="G33" s="74">
        <v>0</v>
      </c>
      <c r="H33" s="75">
        <v>80342429</v>
      </c>
      <c r="I33" s="73">
        <v>0</v>
      </c>
      <c r="J33" s="74">
        <v>0</v>
      </c>
      <c r="K33" s="74">
        <v>54322523</v>
      </c>
      <c r="L33" s="74">
        <v>0</v>
      </c>
      <c r="M33" s="76">
        <v>54322523</v>
      </c>
    </row>
    <row r="34" spans="1:13" ht="14" x14ac:dyDescent="0.3">
      <c r="A34" s="48" t="s">
        <v>0</v>
      </c>
      <c r="B34" s="77" t="s">
        <v>372</v>
      </c>
      <c r="C34" s="78" t="s">
        <v>0</v>
      </c>
      <c r="D34" s="79">
        <f t="shared" ref="D34:M34" si="3">SUM(D28:D33)</f>
        <v>165860435</v>
      </c>
      <c r="E34" s="80">
        <f t="shared" si="3"/>
        <v>472257140</v>
      </c>
      <c r="F34" s="80">
        <f t="shared" si="3"/>
        <v>635431119</v>
      </c>
      <c r="G34" s="80">
        <f t="shared" si="3"/>
        <v>69042000</v>
      </c>
      <c r="H34" s="81">
        <f t="shared" si="3"/>
        <v>1342590694</v>
      </c>
      <c r="I34" s="79">
        <f t="shared" si="3"/>
        <v>134659173</v>
      </c>
      <c r="J34" s="80">
        <f t="shared" si="3"/>
        <v>449666511</v>
      </c>
      <c r="K34" s="80">
        <f t="shared" si="3"/>
        <v>528436800</v>
      </c>
      <c r="L34" s="80">
        <f t="shared" si="3"/>
        <v>32750000</v>
      </c>
      <c r="M34" s="82">
        <f t="shared" si="3"/>
        <v>1145512484</v>
      </c>
    </row>
    <row r="35" spans="1:13" ht="13" x14ac:dyDescent="0.3">
      <c r="A35" s="47" t="s">
        <v>53</v>
      </c>
      <c r="B35" s="71" t="s">
        <v>373</v>
      </c>
      <c r="C35" s="72" t="s">
        <v>374</v>
      </c>
      <c r="D35" s="73">
        <v>12073669</v>
      </c>
      <c r="E35" s="74">
        <v>27940527</v>
      </c>
      <c r="F35" s="74">
        <v>72478139</v>
      </c>
      <c r="G35" s="74">
        <v>2018000</v>
      </c>
      <c r="H35" s="75">
        <v>114510335</v>
      </c>
      <c r="I35" s="73">
        <v>18481217</v>
      </c>
      <c r="J35" s="74">
        <v>37033565</v>
      </c>
      <c r="K35" s="74">
        <v>101686650</v>
      </c>
      <c r="L35" s="74">
        <v>697000</v>
      </c>
      <c r="M35" s="76">
        <v>157898432</v>
      </c>
    </row>
    <row r="36" spans="1:13" ht="13" x14ac:dyDescent="0.3">
      <c r="A36" s="47" t="s">
        <v>53</v>
      </c>
      <c r="B36" s="71" t="s">
        <v>375</v>
      </c>
      <c r="C36" s="72" t="s">
        <v>376</v>
      </c>
      <c r="D36" s="73">
        <v>16315784</v>
      </c>
      <c r="E36" s="74">
        <v>48586504</v>
      </c>
      <c r="F36" s="74">
        <v>185768856</v>
      </c>
      <c r="G36" s="74">
        <v>6145000</v>
      </c>
      <c r="H36" s="75">
        <v>256816144</v>
      </c>
      <c r="I36" s="73">
        <v>14589097</v>
      </c>
      <c r="J36" s="74">
        <v>36390723</v>
      </c>
      <c r="K36" s="74">
        <v>130101643</v>
      </c>
      <c r="L36" s="74">
        <v>9174000</v>
      </c>
      <c r="M36" s="76">
        <v>190255463</v>
      </c>
    </row>
    <row r="37" spans="1:13" ht="13" x14ac:dyDescent="0.3">
      <c r="A37" s="47" t="s">
        <v>53</v>
      </c>
      <c r="B37" s="71" t="s">
        <v>377</v>
      </c>
      <c r="C37" s="72" t="s">
        <v>378</v>
      </c>
      <c r="D37" s="73">
        <v>10013658</v>
      </c>
      <c r="E37" s="74">
        <v>112827</v>
      </c>
      <c r="F37" s="74">
        <v>147352577</v>
      </c>
      <c r="G37" s="74">
        <v>1099000</v>
      </c>
      <c r="H37" s="75">
        <v>158578062</v>
      </c>
      <c r="I37" s="73">
        <v>10002219</v>
      </c>
      <c r="J37" s="74">
        <v>94305</v>
      </c>
      <c r="K37" s="74">
        <v>123820002</v>
      </c>
      <c r="L37" s="74">
        <v>9057000</v>
      </c>
      <c r="M37" s="76">
        <v>142973526</v>
      </c>
    </row>
    <row r="38" spans="1:13" ht="13" x14ac:dyDescent="0.3">
      <c r="A38" s="47" t="s">
        <v>53</v>
      </c>
      <c r="B38" s="71" t="s">
        <v>379</v>
      </c>
      <c r="C38" s="72" t="s">
        <v>380</v>
      </c>
      <c r="D38" s="73">
        <v>60696323</v>
      </c>
      <c r="E38" s="74">
        <v>7566043</v>
      </c>
      <c r="F38" s="74">
        <v>218474144</v>
      </c>
      <c r="G38" s="74">
        <v>8922000</v>
      </c>
      <c r="H38" s="75">
        <v>295658510</v>
      </c>
      <c r="I38" s="73">
        <v>54116169</v>
      </c>
      <c r="J38" s="74">
        <v>7216477</v>
      </c>
      <c r="K38" s="74">
        <v>217305143</v>
      </c>
      <c r="L38" s="74">
        <v>12784000</v>
      </c>
      <c r="M38" s="76">
        <v>291421789</v>
      </c>
    </row>
    <row r="39" spans="1:13" ht="13" x14ac:dyDescent="0.3">
      <c r="A39" s="47" t="s">
        <v>68</v>
      </c>
      <c r="B39" s="71" t="s">
        <v>381</v>
      </c>
      <c r="C39" s="72" t="s">
        <v>382</v>
      </c>
      <c r="D39" s="73">
        <v>0</v>
      </c>
      <c r="E39" s="74">
        <v>23925866</v>
      </c>
      <c r="F39" s="74">
        <v>419150768</v>
      </c>
      <c r="G39" s="74">
        <v>3781000</v>
      </c>
      <c r="H39" s="75">
        <v>446857634</v>
      </c>
      <c r="I39" s="73">
        <v>0</v>
      </c>
      <c r="J39" s="74">
        <v>31682293</v>
      </c>
      <c r="K39" s="74">
        <v>407929478</v>
      </c>
      <c r="L39" s="74">
        <v>4805000</v>
      </c>
      <c r="M39" s="76">
        <v>444416771</v>
      </c>
    </row>
    <row r="40" spans="1:13" ht="14" x14ac:dyDescent="0.3">
      <c r="A40" s="48" t="s">
        <v>0</v>
      </c>
      <c r="B40" s="77" t="s">
        <v>383</v>
      </c>
      <c r="C40" s="78" t="s">
        <v>0</v>
      </c>
      <c r="D40" s="79">
        <f t="shared" ref="D40:M40" si="4">SUM(D35:D39)</f>
        <v>99099434</v>
      </c>
      <c r="E40" s="80">
        <f t="shared" si="4"/>
        <v>108131767</v>
      </c>
      <c r="F40" s="80">
        <f t="shared" si="4"/>
        <v>1043224484</v>
      </c>
      <c r="G40" s="80">
        <f t="shared" si="4"/>
        <v>21965000</v>
      </c>
      <c r="H40" s="81">
        <f t="shared" si="4"/>
        <v>1272420685</v>
      </c>
      <c r="I40" s="79">
        <f t="shared" si="4"/>
        <v>97188702</v>
      </c>
      <c r="J40" s="80">
        <f t="shared" si="4"/>
        <v>112417363</v>
      </c>
      <c r="K40" s="80">
        <f t="shared" si="4"/>
        <v>980842916</v>
      </c>
      <c r="L40" s="80">
        <f t="shared" si="4"/>
        <v>36517000</v>
      </c>
      <c r="M40" s="82">
        <f t="shared" si="4"/>
        <v>1226965981</v>
      </c>
    </row>
    <row r="41" spans="1:13" ht="14" x14ac:dyDescent="0.3">
      <c r="A41" s="49" t="s">
        <v>0</v>
      </c>
      <c r="B41" s="83" t="s">
        <v>384</v>
      </c>
      <c r="C41" s="84" t="s">
        <v>0</v>
      </c>
      <c r="D41" s="85">
        <f t="shared" ref="D41:M41" si="5">SUM(D9:D14,D16:D20,D22:D26,D28:D33,D35:D39)</f>
        <v>735607612</v>
      </c>
      <c r="E41" s="86">
        <f t="shared" si="5"/>
        <v>1835756832</v>
      </c>
      <c r="F41" s="86">
        <f t="shared" si="5"/>
        <v>4996170603</v>
      </c>
      <c r="G41" s="86">
        <f t="shared" si="5"/>
        <v>475497000</v>
      </c>
      <c r="H41" s="87">
        <f t="shared" si="5"/>
        <v>8043032047</v>
      </c>
      <c r="I41" s="85">
        <f t="shared" si="5"/>
        <v>664309066</v>
      </c>
      <c r="J41" s="86">
        <f t="shared" si="5"/>
        <v>1713896860</v>
      </c>
      <c r="K41" s="86">
        <f t="shared" si="5"/>
        <v>4552415762</v>
      </c>
      <c r="L41" s="86">
        <f t="shared" si="5"/>
        <v>514634000</v>
      </c>
      <c r="M41" s="88">
        <f t="shared" si="5"/>
        <v>7445255688</v>
      </c>
    </row>
    <row r="42" spans="1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385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386</v>
      </c>
      <c r="C9" s="72" t="s">
        <v>387</v>
      </c>
      <c r="D9" s="73">
        <v>40773098</v>
      </c>
      <c r="E9" s="74">
        <v>24393387</v>
      </c>
      <c r="F9" s="74">
        <v>18369791</v>
      </c>
      <c r="G9" s="74">
        <v>148342000</v>
      </c>
      <c r="H9" s="75">
        <v>231878276</v>
      </c>
      <c r="I9" s="73">
        <v>25814409</v>
      </c>
      <c r="J9" s="74">
        <v>22296692</v>
      </c>
      <c r="K9" s="74">
        <v>12593357</v>
      </c>
      <c r="L9" s="74">
        <v>149501000</v>
      </c>
      <c r="M9" s="76">
        <v>210205458</v>
      </c>
    </row>
    <row r="10" spans="1:13" ht="13" x14ac:dyDescent="0.3">
      <c r="A10" s="47" t="s">
        <v>53</v>
      </c>
      <c r="B10" s="71" t="s">
        <v>388</v>
      </c>
      <c r="C10" s="72" t="s">
        <v>389</v>
      </c>
      <c r="D10" s="73">
        <v>63238483</v>
      </c>
      <c r="E10" s="74">
        <v>142228814</v>
      </c>
      <c r="F10" s="74">
        <v>57441518</v>
      </c>
      <c r="G10" s="74">
        <v>52207000</v>
      </c>
      <c r="H10" s="75">
        <v>315115815</v>
      </c>
      <c r="I10" s="73">
        <v>53332013</v>
      </c>
      <c r="J10" s="74">
        <v>125354496</v>
      </c>
      <c r="K10" s="74">
        <v>51508412</v>
      </c>
      <c r="L10" s="74">
        <v>52578000</v>
      </c>
      <c r="M10" s="76">
        <v>282772921</v>
      </c>
    </row>
    <row r="11" spans="1:13" ht="13" x14ac:dyDescent="0.3">
      <c r="A11" s="47" t="s">
        <v>53</v>
      </c>
      <c r="B11" s="71" t="s">
        <v>390</v>
      </c>
      <c r="C11" s="72" t="s">
        <v>391</v>
      </c>
      <c r="D11" s="73">
        <v>30511355</v>
      </c>
      <c r="E11" s="74">
        <v>47554757</v>
      </c>
      <c r="F11" s="74">
        <v>125109771</v>
      </c>
      <c r="G11" s="74">
        <v>24710000</v>
      </c>
      <c r="H11" s="75">
        <v>227885883</v>
      </c>
      <c r="I11" s="73">
        <v>22281899</v>
      </c>
      <c r="J11" s="74">
        <v>41460965</v>
      </c>
      <c r="K11" s="74">
        <v>18598959</v>
      </c>
      <c r="L11" s="74">
        <v>12902000</v>
      </c>
      <c r="M11" s="76">
        <v>95243823</v>
      </c>
    </row>
    <row r="12" spans="1:13" ht="13" x14ac:dyDescent="0.3">
      <c r="A12" s="47" t="s">
        <v>53</v>
      </c>
      <c r="B12" s="71" t="s">
        <v>392</v>
      </c>
      <c r="C12" s="72" t="s">
        <v>393</v>
      </c>
      <c r="D12" s="73">
        <v>13416440</v>
      </c>
      <c r="E12" s="74">
        <v>45999172</v>
      </c>
      <c r="F12" s="74">
        <v>58561317</v>
      </c>
      <c r="G12" s="74">
        <v>15992000</v>
      </c>
      <c r="H12" s="75">
        <v>133968929</v>
      </c>
      <c r="I12" s="73">
        <v>12322899</v>
      </c>
      <c r="J12" s="74">
        <v>42773472</v>
      </c>
      <c r="K12" s="74">
        <v>62895512</v>
      </c>
      <c r="L12" s="74">
        <v>17975000</v>
      </c>
      <c r="M12" s="76">
        <v>135966883</v>
      </c>
    </row>
    <row r="13" spans="1:13" ht="13" x14ac:dyDescent="0.3">
      <c r="A13" s="47" t="s">
        <v>53</v>
      </c>
      <c r="B13" s="71" t="s">
        <v>394</v>
      </c>
      <c r="C13" s="72" t="s">
        <v>395</v>
      </c>
      <c r="D13" s="73">
        <v>64762243</v>
      </c>
      <c r="E13" s="74">
        <v>193975603</v>
      </c>
      <c r="F13" s="74">
        <v>106583107</v>
      </c>
      <c r="G13" s="74">
        <v>3791000</v>
      </c>
      <c r="H13" s="75">
        <v>369111953</v>
      </c>
      <c r="I13" s="73">
        <v>63000768</v>
      </c>
      <c r="J13" s="74">
        <v>100280792</v>
      </c>
      <c r="K13" s="74">
        <v>86589998</v>
      </c>
      <c r="L13" s="74">
        <v>9620000</v>
      </c>
      <c r="M13" s="76">
        <v>259491558</v>
      </c>
    </row>
    <row r="14" spans="1:13" ht="13" x14ac:dyDescent="0.3">
      <c r="A14" s="47" t="s">
        <v>53</v>
      </c>
      <c r="B14" s="71" t="s">
        <v>396</v>
      </c>
      <c r="C14" s="72" t="s">
        <v>397</v>
      </c>
      <c r="D14" s="73">
        <v>10154839</v>
      </c>
      <c r="E14" s="74">
        <v>47283581</v>
      </c>
      <c r="F14" s="74">
        <v>51400288</v>
      </c>
      <c r="G14" s="74">
        <v>676000</v>
      </c>
      <c r="H14" s="75">
        <v>109514708</v>
      </c>
      <c r="I14" s="73">
        <v>2633862</v>
      </c>
      <c r="J14" s="74">
        <v>13025563</v>
      </c>
      <c r="K14" s="74">
        <v>-878760</v>
      </c>
      <c r="L14" s="74">
        <v>6081000</v>
      </c>
      <c r="M14" s="76">
        <v>20861665</v>
      </c>
    </row>
    <row r="15" spans="1:13" ht="13" x14ac:dyDescent="0.3">
      <c r="A15" s="47" t="s">
        <v>53</v>
      </c>
      <c r="B15" s="71" t="s">
        <v>398</v>
      </c>
      <c r="C15" s="72" t="s">
        <v>399</v>
      </c>
      <c r="D15" s="73">
        <v>114450686</v>
      </c>
      <c r="E15" s="74">
        <v>516932877</v>
      </c>
      <c r="F15" s="74">
        <v>234536473</v>
      </c>
      <c r="G15" s="74">
        <v>9323000</v>
      </c>
      <c r="H15" s="75">
        <v>875243036</v>
      </c>
      <c r="I15" s="73">
        <v>98052421</v>
      </c>
      <c r="J15" s="74">
        <v>390811919</v>
      </c>
      <c r="K15" s="74">
        <v>232704141</v>
      </c>
      <c r="L15" s="74">
        <v>17958000</v>
      </c>
      <c r="M15" s="76">
        <v>739526481</v>
      </c>
    </row>
    <row r="16" spans="1:13" ht="13" x14ac:dyDescent="0.3">
      <c r="A16" s="47" t="s">
        <v>68</v>
      </c>
      <c r="B16" s="71" t="s">
        <v>400</v>
      </c>
      <c r="C16" s="72" t="s">
        <v>401</v>
      </c>
      <c r="D16" s="73">
        <v>0</v>
      </c>
      <c r="E16" s="74">
        <v>486312</v>
      </c>
      <c r="F16" s="74">
        <v>219022442</v>
      </c>
      <c r="G16" s="74">
        <v>1026000</v>
      </c>
      <c r="H16" s="75">
        <v>220534754</v>
      </c>
      <c r="I16" s="73">
        <v>0</v>
      </c>
      <c r="J16" s="74">
        <v>662997</v>
      </c>
      <c r="K16" s="74">
        <v>209099570</v>
      </c>
      <c r="L16" s="74">
        <v>773000</v>
      </c>
      <c r="M16" s="76">
        <v>210535567</v>
      </c>
    </row>
    <row r="17" spans="1:13" ht="14" x14ac:dyDescent="0.3">
      <c r="A17" s="48" t="s">
        <v>0</v>
      </c>
      <c r="B17" s="77" t="s">
        <v>402</v>
      </c>
      <c r="C17" s="78" t="s">
        <v>0</v>
      </c>
      <c r="D17" s="79">
        <f t="shared" ref="D17:M17" si="0">SUM(D9:D16)</f>
        <v>337307144</v>
      </c>
      <c r="E17" s="80">
        <f t="shared" si="0"/>
        <v>1018854503</v>
      </c>
      <c r="F17" s="80">
        <f t="shared" si="0"/>
        <v>871024707</v>
      </c>
      <c r="G17" s="80">
        <f t="shared" si="0"/>
        <v>256067000</v>
      </c>
      <c r="H17" s="81">
        <f t="shared" si="0"/>
        <v>2483253354</v>
      </c>
      <c r="I17" s="79">
        <f t="shared" si="0"/>
        <v>277438271</v>
      </c>
      <c r="J17" s="80">
        <f t="shared" si="0"/>
        <v>736666896</v>
      </c>
      <c r="K17" s="80">
        <f t="shared" si="0"/>
        <v>673111189</v>
      </c>
      <c r="L17" s="80">
        <f t="shared" si="0"/>
        <v>267388000</v>
      </c>
      <c r="M17" s="82">
        <f t="shared" si="0"/>
        <v>1954604356</v>
      </c>
    </row>
    <row r="18" spans="1:13" ht="13" x14ac:dyDescent="0.3">
      <c r="A18" s="47" t="s">
        <v>53</v>
      </c>
      <c r="B18" s="71" t="s">
        <v>403</v>
      </c>
      <c r="C18" s="72" t="s">
        <v>404</v>
      </c>
      <c r="D18" s="73">
        <v>285720106</v>
      </c>
      <c r="E18" s="74">
        <v>61695069</v>
      </c>
      <c r="F18" s="74">
        <v>42656869</v>
      </c>
      <c r="G18" s="74">
        <v>889000</v>
      </c>
      <c r="H18" s="75">
        <v>390961044</v>
      </c>
      <c r="I18" s="73">
        <v>8402594</v>
      </c>
      <c r="J18" s="74">
        <v>74668207</v>
      </c>
      <c r="K18" s="74">
        <v>-23335208</v>
      </c>
      <c r="L18" s="74">
        <v>9072000</v>
      </c>
      <c r="M18" s="76">
        <v>68807593</v>
      </c>
    </row>
    <row r="19" spans="1:13" ht="13" x14ac:dyDescent="0.3">
      <c r="A19" s="47" t="s">
        <v>53</v>
      </c>
      <c r="B19" s="71" t="s">
        <v>405</v>
      </c>
      <c r="C19" s="72" t="s">
        <v>406</v>
      </c>
      <c r="D19" s="73">
        <v>361489091</v>
      </c>
      <c r="E19" s="74">
        <v>633520007</v>
      </c>
      <c r="F19" s="74">
        <v>367235752</v>
      </c>
      <c r="G19" s="74">
        <v>20341000</v>
      </c>
      <c r="H19" s="75">
        <v>1382585850</v>
      </c>
      <c r="I19" s="73">
        <v>441912233</v>
      </c>
      <c r="J19" s="74">
        <v>562458801</v>
      </c>
      <c r="K19" s="74">
        <v>330667471</v>
      </c>
      <c r="L19" s="74">
        <v>17463000</v>
      </c>
      <c r="M19" s="76">
        <v>1352501505</v>
      </c>
    </row>
    <row r="20" spans="1:13" ht="13" x14ac:dyDescent="0.3">
      <c r="A20" s="47" t="s">
        <v>53</v>
      </c>
      <c r="B20" s="71" t="s">
        <v>407</v>
      </c>
      <c r="C20" s="72" t="s">
        <v>408</v>
      </c>
      <c r="D20" s="73">
        <v>175821317</v>
      </c>
      <c r="E20" s="74">
        <v>342843527</v>
      </c>
      <c r="F20" s="74">
        <v>119396076</v>
      </c>
      <c r="G20" s="74">
        <v>27569000</v>
      </c>
      <c r="H20" s="75">
        <v>665629920</v>
      </c>
      <c r="I20" s="73">
        <v>163416232</v>
      </c>
      <c r="J20" s="74">
        <v>312736024</v>
      </c>
      <c r="K20" s="74">
        <v>83842263</v>
      </c>
      <c r="L20" s="74">
        <v>56221000</v>
      </c>
      <c r="M20" s="76">
        <v>616215519</v>
      </c>
    </row>
    <row r="21" spans="1:13" ht="13" x14ac:dyDescent="0.3">
      <c r="A21" s="47" t="s">
        <v>53</v>
      </c>
      <c r="B21" s="71" t="s">
        <v>409</v>
      </c>
      <c r="C21" s="72" t="s">
        <v>410</v>
      </c>
      <c r="D21" s="73">
        <v>26999242</v>
      </c>
      <c r="E21" s="74">
        <v>32512587</v>
      </c>
      <c r="F21" s="74">
        <v>3583558</v>
      </c>
      <c r="G21" s="74">
        <v>10780000</v>
      </c>
      <c r="H21" s="75">
        <v>73875387</v>
      </c>
      <c r="I21" s="73">
        <v>19982947</v>
      </c>
      <c r="J21" s="74">
        <v>38134685</v>
      </c>
      <c r="K21" s="74">
        <v>36450884</v>
      </c>
      <c r="L21" s="74">
        <v>9645000</v>
      </c>
      <c r="M21" s="76">
        <v>104213516</v>
      </c>
    </row>
    <row r="22" spans="1:13" ht="13" x14ac:dyDescent="0.3">
      <c r="A22" s="47" t="s">
        <v>53</v>
      </c>
      <c r="B22" s="71" t="s">
        <v>411</v>
      </c>
      <c r="C22" s="72" t="s">
        <v>412</v>
      </c>
      <c r="D22" s="73">
        <v>26422101</v>
      </c>
      <c r="E22" s="74">
        <v>46993049</v>
      </c>
      <c r="F22" s="74">
        <v>173695029</v>
      </c>
      <c r="G22" s="74">
        <v>83935000</v>
      </c>
      <c r="H22" s="75">
        <v>331045179</v>
      </c>
      <c r="I22" s="73">
        <v>16456782</v>
      </c>
      <c r="J22" s="74">
        <v>38591025</v>
      </c>
      <c r="K22" s="74">
        <v>237273476</v>
      </c>
      <c r="L22" s="74">
        <v>20734000</v>
      </c>
      <c r="M22" s="76">
        <v>313055283</v>
      </c>
    </row>
    <row r="23" spans="1:13" ht="13" x14ac:dyDescent="0.3">
      <c r="A23" s="47" t="s">
        <v>53</v>
      </c>
      <c r="B23" s="71" t="s">
        <v>413</v>
      </c>
      <c r="C23" s="72" t="s">
        <v>414</v>
      </c>
      <c r="D23" s="73">
        <v>27955472</v>
      </c>
      <c r="E23" s="74">
        <v>27320128</v>
      </c>
      <c r="F23" s="74">
        <v>198631410</v>
      </c>
      <c r="G23" s="74">
        <v>3245000</v>
      </c>
      <c r="H23" s="75">
        <v>257152010</v>
      </c>
      <c r="I23" s="73">
        <v>15926849</v>
      </c>
      <c r="J23" s="74">
        <v>28735513</v>
      </c>
      <c r="K23" s="74">
        <v>198108376</v>
      </c>
      <c r="L23" s="74">
        <v>1561000</v>
      </c>
      <c r="M23" s="76">
        <v>244331738</v>
      </c>
    </row>
    <row r="24" spans="1:13" ht="13" x14ac:dyDescent="0.3">
      <c r="A24" s="47" t="s">
        <v>68</v>
      </c>
      <c r="B24" s="71" t="s">
        <v>415</v>
      </c>
      <c r="C24" s="72" t="s">
        <v>416</v>
      </c>
      <c r="D24" s="73">
        <v>0</v>
      </c>
      <c r="E24" s="74">
        <v>0</v>
      </c>
      <c r="F24" s="74">
        <v>271189581</v>
      </c>
      <c r="G24" s="74">
        <v>2068000</v>
      </c>
      <c r="H24" s="75">
        <v>273257581</v>
      </c>
      <c r="I24" s="73">
        <v>0</v>
      </c>
      <c r="J24" s="74">
        <v>0</v>
      </c>
      <c r="K24" s="74">
        <v>239949463</v>
      </c>
      <c r="L24" s="74">
        <v>768000</v>
      </c>
      <c r="M24" s="76">
        <v>240717463</v>
      </c>
    </row>
    <row r="25" spans="1:13" ht="14" x14ac:dyDescent="0.3">
      <c r="A25" s="48" t="s">
        <v>0</v>
      </c>
      <c r="B25" s="77" t="s">
        <v>417</v>
      </c>
      <c r="C25" s="78" t="s">
        <v>0</v>
      </c>
      <c r="D25" s="79">
        <f t="shared" ref="D25:M25" si="1">SUM(D18:D24)</f>
        <v>904407329</v>
      </c>
      <c r="E25" s="80">
        <f t="shared" si="1"/>
        <v>1144884367</v>
      </c>
      <c r="F25" s="80">
        <f t="shared" si="1"/>
        <v>1176388275</v>
      </c>
      <c r="G25" s="80">
        <f t="shared" si="1"/>
        <v>148827000</v>
      </c>
      <c r="H25" s="81">
        <f t="shared" si="1"/>
        <v>3374506971</v>
      </c>
      <c r="I25" s="79">
        <f t="shared" si="1"/>
        <v>666097637</v>
      </c>
      <c r="J25" s="80">
        <f t="shared" si="1"/>
        <v>1055324255</v>
      </c>
      <c r="K25" s="80">
        <f t="shared" si="1"/>
        <v>1102956725</v>
      </c>
      <c r="L25" s="80">
        <f t="shared" si="1"/>
        <v>115464000</v>
      </c>
      <c r="M25" s="82">
        <f t="shared" si="1"/>
        <v>2939842617</v>
      </c>
    </row>
    <row r="26" spans="1:13" ht="13" x14ac:dyDescent="0.3">
      <c r="A26" s="47" t="s">
        <v>53</v>
      </c>
      <c r="B26" s="71" t="s">
        <v>418</v>
      </c>
      <c r="C26" s="72" t="s">
        <v>419</v>
      </c>
      <c r="D26" s="73">
        <v>34829394</v>
      </c>
      <c r="E26" s="74">
        <v>110565873</v>
      </c>
      <c r="F26" s="74">
        <v>73187151</v>
      </c>
      <c r="G26" s="74">
        <v>25946000</v>
      </c>
      <c r="H26" s="75">
        <v>244528418</v>
      </c>
      <c r="I26" s="73">
        <v>39461744</v>
      </c>
      <c r="J26" s="74">
        <v>100725822</v>
      </c>
      <c r="K26" s="74">
        <v>66160157</v>
      </c>
      <c r="L26" s="74">
        <v>28724000</v>
      </c>
      <c r="M26" s="76">
        <v>235071723</v>
      </c>
    </row>
    <row r="27" spans="1:13" ht="13" x14ac:dyDescent="0.3">
      <c r="A27" s="47" t="s">
        <v>53</v>
      </c>
      <c r="B27" s="71" t="s">
        <v>420</v>
      </c>
      <c r="C27" s="72" t="s">
        <v>421</v>
      </c>
      <c r="D27" s="73">
        <v>34313080</v>
      </c>
      <c r="E27" s="74">
        <v>63197272</v>
      </c>
      <c r="F27" s="74">
        <v>258280998</v>
      </c>
      <c r="G27" s="74">
        <v>41387000</v>
      </c>
      <c r="H27" s="75">
        <v>397178350</v>
      </c>
      <c r="I27" s="73">
        <v>30810731</v>
      </c>
      <c r="J27" s="74">
        <v>54633738</v>
      </c>
      <c r="K27" s="74">
        <v>272534409</v>
      </c>
      <c r="L27" s="74">
        <v>30462000</v>
      </c>
      <c r="M27" s="76">
        <v>388440878</v>
      </c>
    </row>
    <row r="28" spans="1:13" ht="13" x14ac:dyDescent="0.3">
      <c r="A28" s="47" t="s">
        <v>53</v>
      </c>
      <c r="B28" s="71" t="s">
        <v>422</v>
      </c>
      <c r="C28" s="72" t="s">
        <v>423</v>
      </c>
      <c r="D28" s="73">
        <v>66177489</v>
      </c>
      <c r="E28" s="74">
        <v>26223149</v>
      </c>
      <c r="F28" s="74">
        <v>431593389</v>
      </c>
      <c r="G28" s="74">
        <v>26187000</v>
      </c>
      <c r="H28" s="75">
        <v>550181027</v>
      </c>
      <c r="I28" s="73">
        <v>66547432</v>
      </c>
      <c r="J28" s="74">
        <v>23794224</v>
      </c>
      <c r="K28" s="74">
        <v>394329617</v>
      </c>
      <c r="L28" s="74">
        <v>31932000</v>
      </c>
      <c r="M28" s="76">
        <v>516603273</v>
      </c>
    </row>
    <row r="29" spans="1:13" ht="13" x14ac:dyDescent="0.3">
      <c r="A29" s="47" t="s">
        <v>53</v>
      </c>
      <c r="B29" s="71" t="s">
        <v>424</v>
      </c>
      <c r="C29" s="72" t="s">
        <v>425</v>
      </c>
      <c r="D29" s="73">
        <v>252821642</v>
      </c>
      <c r="E29" s="74">
        <v>520084499</v>
      </c>
      <c r="F29" s="74">
        <v>701308404</v>
      </c>
      <c r="G29" s="74">
        <v>22500000</v>
      </c>
      <c r="H29" s="75">
        <v>1496714545</v>
      </c>
      <c r="I29" s="73">
        <v>260195089</v>
      </c>
      <c r="J29" s="74">
        <v>468293663</v>
      </c>
      <c r="K29" s="74">
        <v>398422541</v>
      </c>
      <c r="L29" s="74">
        <v>34302000</v>
      </c>
      <c r="M29" s="76">
        <v>1161213293</v>
      </c>
    </row>
    <row r="30" spans="1:13" ht="13" x14ac:dyDescent="0.3">
      <c r="A30" s="47" t="s">
        <v>68</v>
      </c>
      <c r="B30" s="71" t="s">
        <v>426</v>
      </c>
      <c r="C30" s="72" t="s">
        <v>427</v>
      </c>
      <c r="D30" s="73">
        <v>0</v>
      </c>
      <c r="E30" s="74">
        <v>0</v>
      </c>
      <c r="F30" s="74">
        <v>106146646</v>
      </c>
      <c r="G30" s="74">
        <v>868000</v>
      </c>
      <c r="H30" s="75">
        <v>107014646</v>
      </c>
      <c r="I30" s="73">
        <v>0</v>
      </c>
      <c r="J30" s="74">
        <v>0</v>
      </c>
      <c r="K30" s="74">
        <v>121498272</v>
      </c>
      <c r="L30" s="74">
        <v>625000</v>
      </c>
      <c r="M30" s="76">
        <v>122123272</v>
      </c>
    </row>
    <row r="31" spans="1:13" ht="14" x14ac:dyDescent="0.3">
      <c r="A31" s="48" t="s">
        <v>0</v>
      </c>
      <c r="B31" s="77" t="s">
        <v>428</v>
      </c>
      <c r="C31" s="78" t="s">
        <v>0</v>
      </c>
      <c r="D31" s="79">
        <f t="shared" ref="D31:M31" si="2">SUM(D26:D30)</f>
        <v>388141605</v>
      </c>
      <c r="E31" s="80">
        <f t="shared" si="2"/>
        <v>720070793</v>
      </c>
      <c r="F31" s="80">
        <f t="shared" si="2"/>
        <v>1570516588</v>
      </c>
      <c r="G31" s="80">
        <f t="shared" si="2"/>
        <v>116888000</v>
      </c>
      <c r="H31" s="81">
        <f t="shared" si="2"/>
        <v>2795616986</v>
      </c>
      <c r="I31" s="79">
        <f t="shared" si="2"/>
        <v>397014996</v>
      </c>
      <c r="J31" s="80">
        <f t="shared" si="2"/>
        <v>647447447</v>
      </c>
      <c r="K31" s="80">
        <f t="shared" si="2"/>
        <v>1252944996</v>
      </c>
      <c r="L31" s="80">
        <f t="shared" si="2"/>
        <v>126045000</v>
      </c>
      <c r="M31" s="82">
        <f t="shared" si="2"/>
        <v>2423452439</v>
      </c>
    </row>
    <row r="32" spans="1:13" ht="14" x14ac:dyDescent="0.3">
      <c r="A32" s="49" t="s">
        <v>0</v>
      </c>
      <c r="B32" s="83" t="s">
        <v>429</v>
      </c>
      <c r="C32" s="84" t="s">
        <v>0</v>
      </c>
      <c r="D32" s="85">
        <f t="shared" ref="D32:M32" si="3">SUM(D9:D16,D18:D24,D26:D30)</f>
        <v>1629856078</v>
      </c>
      <c r="E32" s="86">
        <f t="shared" si="3"/>
        <v>2883809663</v>
      </c>
      <c r="F32" s="86">
        <f t="shared" si="3"/>
        <v>3617929570</v>
      </c>
      <c r="G32" s="86">
        <f t="shared" si="3"/>
        <v>521782000</v>
      </c>
      <c r="H32" s="87">
        <f t="shared" si="3"/>
        <v>8653377311</v>
      </c>
      <c r="I32" s="85">
        <f t="shared" si="3"/>
        <v>1340550904</v>
      </c>
      <c r="J32" s="86">
        <f t="shared" si="3"/>
        <v>2439438598</v>
      </c>
      <c r="K32" s="86">
        <f t="shared" si="3"/>
        <v>3029012910</v>
      </c>
      <c r="L32" s="86">
        <f t="shared" si="3"/>
        <v>508897000</v>
      </c>
      <c r="M32" s="88">
        <f t="shared" si="3"/>
        <v>7317899412</v>
      </c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430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431</v>
      </c>
      <c r="C9" s="72" t="s">
        <v>432</v>
      </c>
      <c r="D9" s="73">
        <v>9991624</v>
      </c>
      <c r="E9" s="74">
        <v>10216495</v>
      </c>
      <c r="F9" s="74">
        <v>63391697</v>
      </c>
      <c r="G9" s="74">
        <v>15699000</v>
      </c>
      <c r="H9" s="75">
        <v>99298816</v>
      </c>
      <c r="I9" s="73">
        <v>13241079</v>
      </c>
      <c r="J9" s="74">
        <v>7306368</v>
      </c>
      <c r="K9" s="74">
        <v>51145790</v>
      </c>
      <c r="L9" s="74">
        <v>18554000</v>
      </c>
      <c r="M9" s="76">
        <v>90247237</v>
      </c>
    </row>
    <row r="10" spans="1:13" ht="13" x14ac:dyDescent="0.3">
      <c r="A10" s="47" t="s">
        <v>53</v>
      </c>
      <c r="B10" s="71" t="s">
        <v>433</v>
      </c>
      <c r="C10" s="72" t="s">
        <v>434</v>
      </c>
      <c r="D10" s="73">
        <v>16713510</v>
      </c>
      <c r="E10" s="74">
        <v>71514824</v>
      </c>
      <c r="F10" s="74">
        <v>76478928</v>
      </c>
      <c r="G10" s="74">
        <v>29342000</v>
      </c>
      <c r="H10" s="75">
        <v>194049262</v>
      </c>
      <c r="I10" s="73">
        <v>15586471</v>
      </c>
      <c r="J10" s="74">
        <v>65967245</v>
      </c>
      <c r="K10" s="74">
        <v>66914893</v>
      </c>
      <c r="L10" s="74">
        <v>23146000</v>
      </c>
      <c r="M10" s="76">
        <v>171614609</v>
      </c>
    </row>
    <row r="11" spans="1:13" ht="13" x14ac:dyDescent="0.3">
      <c r="A11" s="47" t="s">
        <v>53</v>
      </c>
      <c r="B11" s="71" t="s">
        <v>435</v>
      </c>
      <c r="C11" s="72" t="s">
        <v>436</v>
      </c>
      <c r="D11" s="73">
        <v>44431776</v>
      </c>
      <c r="E11" s="74">
        <v>122761781</v>
      </c>
      <c r="F11" s="74">
        <v>21168034</v>
      </c>
      <c r="G11" s="74">
        <v>3738000</v>
      </c>
      <c r="H11" s="75">
        <v>192099591</v>
      </c>
      <c r="I11" s="73">
        <v>39280704</v>
      </c>
      <c r="J11" s="74">
        <v>100424903</v>
      </c>
      <c r="K11" s="74">
        <v>10981146</v>
      </c>
      <c r="L11" s="74">
        <v>7372000</v>
      </c>
      <c r="M11" s="76">
        <v>158058753</v>
      </c>
    </row>
    <row r="12" spans="1:13" ht="13" x14ac:dyDescent="0.3">
      <c r="A12" s="47" t="s">
        <v>68</v>
      </c>
      <c r="B12" s="71" t="s">
        <v>437</v>
      </c>
      <c r="C12" s="72" t="s">
        <v>438</v>
      </c>
      <c r="D12" s="73">
        <v>0</v>
      </c>
      <c r="E12" s="74">
        <v>0</v>
      </c>
      <c r="F12" s="74">
        <v>40961872</v>
      </c>
      <c r="G12" s="74">
        <v>0</v>
      </c>
      <c r="H12" s="75">
        <v>40961872</v>
      </c>
      <c r="I12" s="73">
        <v>0</v>
      </c>
      <c r="J12" s="74">
        <v>0</v>
      </c>
      <c r="K12" s="74">
        <v>40079555</v>
      </c>
      <c r="L12" s="74">
        <v>556000</v>
      </c>
      <c r="M12" s="76">
        <v>40635555</v>
      </c>
    </row>
    <row r="13" spans="1:13" ht="14" x14ac:dyDescent="0.3">
      <c r="A13" s="48" t="s">
        <v>0</v>
      </c>
      <c r="B13" s="77" t="s">
        <v>439</v>
      </c>
      <c r="C13" s="78" t="s">
        <v>0</v>
      </c>
      <c r="D13" s="79">
        <f t="shared" ref="D13:M13" si="0">SUM(D9:D12)</f>
        <v>71136910</v>
      </c>
      <c r="E13" s="80">
        <f t="shared" si="0"/>
        <v>204493100</v>
      </c>
      <c r="F13" s="80">
        <f t="shared" si="0"/>
        <v>202000531</v>
      </c>
      <c r="G13" s="80">
        <f t="shared" si="0"/>
        <v>48779000</v>
      </c>
      <c r="H13" s="81">
        <f t="shared" si="0"/>
        <v>526409541</v>
      </c>
      <c r="I13" s="79">
        <f t="shared" si="0"/>
        <v>68108254</v>
      </c>
      <c r="J13" s="80">
        <f t="shared" si="0"/>
        <v>173698516</v>
      </c>
      <c r="K13" s="80">
        <f t="shared" si="0"/>
        <v>169121384</v>
      </c>
      <c r="L13" s="80">
        <f t="shared" si="0"/>
        <v>49628000</v>
      </c>
      <c r="M13" s="82">
        <f t="shared" si="0"/>
        <v>460556154</v>
      </c>
    </row>
    <row r="14" spans="1:13" ht="13" x14ac:dyDescent="0.3">
      <c r="A14" s="47" t="s">
        <v>53</v>
      </c>
      <c r="B14" s="71" t="s">
        <v>440</v>
      </c>
      <c r="C14" s="72" t="s">
        <v>441</v>
      </c>
      <c r="D14" s="73">
        <v>4613376</v>
      </c>
      <c r="E14" s="74">
        <v>4656416</v>
      </c>
      <c r="F14" s="74">
        <v>2008708</v>
      </c>
      <c r="G14" s="74">
        <v>606000</v>
      </c>
      <c r="H14" s="75">
        <v>11884500</v>
      </c>
      <c r="I14" s="73">
        <v>2374407</v>
      </c>
      <c r="J14" s="74">
        <v>8619103</v>
      </c>
      <c r="K14" s="74">
        <v>8414212</v>
      </c>
      <c r="L14" s="74">
        <v>3040000</v>
      </c>
      <c r="M14" s="76">
        <v>22447722</v>
      </c>
    </row>
    <row r="15" spans="1:13" ht="13" x14ac:dyDescent="0.3">
      <c r="A15" s="47" t="s">
        <v>53</v>
      </c>
      <c r="B15" s="71" t="s">
        <v>442</v>
      </c>
      <c r="C15" s="72" t="s">
        <v>443</v>
      </c>
      <c r="D15" s="73">
        <v>14005145</v>
      </c>
      <c r="E15" s="74">
        <v>66116601</v>
      </c>
      <c r="F15" s="74">
        <v>46634520</v>
      </c>
      <c r="G15" s="74">
        <v>3720000</v>
      </c>
      <c r="H15" s="75">
        <v>130476266</v>
      </c>
      <c r="I15" s="73">
        <v>10054820</v>
      </c>
      <c r="J15" s="74">
        <v>90658421</v>
      </c>
      <c r="K15" s="74">
        <v>33667402</v>
      </c>
      <c r="L15" s="74">
        <v>553000</v>
      </c>
      <c r="M15" s="76">
        <v>134933643</v>
      </c>
    </row>
    <row r="16" spans="1:13" ht="13" x14ac:dyDescent="0.3">
      <c r="A16" s="47" t="s">
        <v>53</v>
      </c>
      <c r="B16" s="71" t="s">
        <v>444</v>
      </c>
      <c r="C16" s="72" t="s">
        <v>445</v>
      </c>
      <c r="D16" s="73">
        <v>2911411</v>
      </c>
      <c r="E16" s="74">
        <v>4022741</v>
      </c>
      <c r="F16" s="74">
        <v>15871389</v>
      </c>
      <c r="G16" s="74">
        <v>0</v>
      </c>
      <c r="H16" s="75">
        <v>22805541</v>
      </c>
      <c r="I16" s="73">
        <v>1866030</v>
      </c>
      <c r="J16" s="74">
        <v>4706515</v>
      </c>
      <c r="K16" s="74">
        <v>15512806</v>
      </c>
      <c r="L16" s="74">
        <v>540000</v>
      </c>
      <c r="M16" s="76">
        <v>22625351</v>
      </c>
    </row>
    <row r="17" spans="1:13" ht="13" x14ac:dyDescent="0.3">
      <c r="A17" s="47" t="s">
        <v>53</v>
      </c>
      <c r="B17" s="71" t="s">
        <v>446</v>
      </c>
      <c r="C17" s="72" t="s">
        <v>447</v>
      </c>
      <c r="D17" s="73">
        <v>-49551</v>
      </c>
      <c r="E17" s="74">
        <v>15042225</v>
      </c>
      <c r="F17" s="74">
        <v>15888875</v>
      </c>
      <c r="G17" s="74">
        <v>871000</v>
      </c>
      <c r="H17" s="75">
        <v>31752549</v>
      </c>
      <c r="I17" s="73">
        <v>0</v>
      </c>
      <c r="J17" s="74">
        <v>17589484</v>
      </c>
      <c r="K17" s="74">
        <v>-51068468</v>
      </c>
      <c r="L17" s="74">
        <v>49707000</v>
      </c>
      <c r="M17" s="76">
        <v>16228016</v>
      </c>
    </row>
    <row r="18" spans="1:13" ht="13" x14ac:dyDescent="0.3">
      <c r="A18" s="47" t="s">
        <v>53</v>
      </c>
      <c r="B18" s="71" t="s">
        <v>448</v>
      </c>
      <c r="C18" s="72" t="s">
        <v>449</v>
      </c>
      <c r="D18" s="73">
        <v>1804852</v>
      </c>
      <c r="E18" s="74">
        <v>6612126</v>
      </c>
      <c r="F18" s="74">
        <v>-7973758</v>
      </c>
      <c r="G18" s="74">
        <v>9874000</v>
      </c>
      <c r="H18" s="75">
        <v>10317220</v>
      </c>
      <c r="I18" s="73">
        <v>1703208</v>
      </c>
      <c r="J18" s="74">
        <v>6562878</v>
      </c>
      <c r="K18" s="74">
        <v>3105502</v>
      </c>
      <c r="L18" s="74">
        <v>6000000</v>
      </c>
      <c r="M18" s="76">
        <v>17371588</v>
      </c>
    </row>
    <row r="19" spans="1:13" ht="13" x14ac:dyDescent="0.3">
      <c r="A19" s="47" t="s">
        <v>53</v>
      </c>
      <c r="B19" s="71" t="s">
        <v>450</v>
      </c>
      <c r="C19" s="72" t="s">
        <v>451</v>
      </c>
      <c r="D19" s="73">
        <v>0</v>
      </c>
      <c r="E19" s="74">
        <v>5744476</v>
      </c>
      <c r="F19" s="74">
        <v>167962</v>
      </c>
      <c r="G19" s="74">
        <v>3200000</v>
      </c>
      <c r="H19" s="75">
        <v>9112438</v>
      </c>
      <c r="I19" s="73">
        <v>-909559</v>
      </c>
      <c r="J19" s="74">
        <v>8191544</v>
      </c>
      <c r="K19" s="74">
        <v>-328181</v>
      </c>
      <c r="L19" s="74">
        <v>4724000</v>
      </c>
      <c r="M19" s="76">
        <v>11677804</v>
      </c>
    </row>
    <row r="20" spans="1:13" ht="13" x14ac:dyDescent="0.3">
      <c r="A20" s="47" t="s">
        <v>68</v>
      </c>
      <c r="B20" s="71" t="s">
        <v>452</v>
      </c>
      <c r="C20" s="72" t="s">
        <v>453</v>
      </c>
      <c r="D20" s="73">
        <v>0</v>
      </c>
      <c r="E20" s="74">
        <v>0</v>
      </c>
      <c r="F20" s="74">
        <v>23919290</v>
      </c>
      <c r="G20" s="74">
        <v>0</v>
      </c>
      <c r="H20" s="75">
        <v>23919290</v>
      </c>
      <c r="I20" s="73">
        <v>0</v>
      </c>
      <c r="J20" s="74">
        <v>0</v>
      </c>
      <c r="K20" s="74">
        <v>31577323</v>
      </c>
      <c r="L20" s="74">
        <v>543000</v>
      </c>
      <c r="M20" s="76">
        <v>32120323</v>
      </c>
    </row>
    <row r="21" spans="1:13" ht="14" x14ac:dyDescent="0.3">
      <c r="A21" s="48" t="s">
        <v>0</v>
      </c>
      <c r="B21" s="77" t="s">
        <v>454</v>
      </c>
      <c r="C21" s="78" t="s">
        <v>0</v>
      </c>
      <c r="D21" s="79">
        <f t="shared" ref="D21:M21" si="1">SUM(D14:D20)</f>
        <v>23285233</v>
      </c>
      <c r="E21" s="80">
        <f t="shared" si="1"/>
        <v>102194585</v>
      </c>
      <c r="F21" s="80">
        <f t="shared" si="1"/>
        <v>96516986</v>
      </c>
      <c r="G21" s="80">
        <f t="shared" si="1"/>
        <v>18271000</v>
      </c>
      <c r="H21" s="81">
        <f t="shared" si="1"/>
        <v>240267804</v>
      </c>
      <c r="I21" s="79">
        <f t="shared" si="1"/>
        <v>15088906</v>
      </c>
      <c r="J21" s="80">
        <f t="shared" si="1"/>
        <v>136327945</v>
      </c>
      <c r="K21" s="80">
        <f t="shared" si="1"/>
        <v>40880596</v>
      </c>
      <c r="L21" s="80">
        <f t="shared" si="1"/>
        <v>65107000</v>
      </c>
      <c r="M21" s="82">
        <f t="shared" si="1"/>
        <v>257404447</v>
      </c>
    </row>
    <row r="22" spans="1:13" ht="13" x14ac:dyDescent="0.3">
      <c r="A22" s="47" t="s">
        <v>53</v>
      </c>
      <c r="B22" s="71" t="s">
        <v>455</v>
      </c>
      <c r="C22" s="72" t="s">
        <v>456</v>
      </c>
      <c r="D22" s="73">
        <v>4358992</v>
      </c>
      <c r="E22" s="74">
        <v>9986551</v>
      </c>
      <c r="F22" s="74">
        <v>14377835</v>
      </c>
      <c r="G22" s="74">
        <v>5185000</v>
      </c>
      <c r="H22" s="75">
        <v>33908378</v>
      </c>
      <c r="I22" s="73">
        <v>3547899</v>
      </c>
      <c r="J22" s="74">
        <v>9224875</v>
      </c>
      <c r="K22" s="74">
        <v>-3695560</v>
      </c>
      <c r="L22" s="74">
        <v>6540000</v>
      </c>
      <c r="M22" s="76">
        <v>15617214</v>
      </c>
    </row>
    <row r="23" spans="1:13" ht="13" x14ac:dyDescent="0.3">
      <c r="A23" s="47" t="s">
        <v>53</v>
      </c>
      <c r="B23" s="71" t="s">
        <v>457</v>
      </c>
      <c r="C23" s="72" t="s">
        <v>458</v>
      </c>
      <c r="D23" s="73">
        <v>3880358</v>
      </c>
      <c r="E23" s="74">
        <v>23435575</v>
      </c>
      <c r="F23" s="74">
        <v>35457113</v>
      </c>
      <c r="G23" s="74">
        <v>594000</v>
      </c>
      <c r="H23" s="75">
        <v>63367046</v>
      </c>
      <c r="I23" s="73">
        <v>3612500</v>
      </c>
      <c r="J23" s="74">
        <v>22509903</v>
      </c>
      <c r="K23" s="74">
        <v>32226721</v>
      </c>
      <c r="L23" s="74">
        <v>2040000</v>
      </c>
      <c r="M23" s="76">
        <v>60389124</v>
      </c>
    </row>
    <row r="24" spans="1:13" ht="13" x14ac:dyDescent="0.3">
      <c r="A24" s="47" t="s">
        <v>53</v>
      </c>
      <c r="B24" s="71" t="s">
        <v>459</v>
      </c>
      <c r="C24" s="72" t="s">
        <v>460</v>
      </c>
      <c r="D24" s="73">
        <v>10202134</v>
      </c>
      <c r="E24" s="74">
        <v>24924007</v>
      </c>
      <c r="F24" s="74">
        <v>12712708</v>
      </c>
      <c r="G24" s="74">
        <v>8486000</v>
      </c>
      <c r="H24" s="75">
        <v>56324849</v>
      </c>
      <c r="I24" s="73">
        <v>3209678</v>
      </c>
      <c r="J24" s="74">
        <v>3684040</v>
      </c>
      <c r="K24" s="74">
        <v>120008</v>
      </c>
      <c r="L24" s="74">
        <v>0</v>
      </c>
      <c r="M24" s="76">
        <v>7013726</v>
      </c>
    </row>
    <row r="25" spans="1:13" ht="13" x14ac:dyDescent="0.3">
      <c r="A25" s="47" t="s">
        <v>53</v>
      </c>
      <c r="B25" s="71" t="s">
        <v>461</v>
      </c>
      <c r="C25" s="72" t="s">
        <v>462</v>
      </c>
      <c r="D25" s="73">
        <v>1527040</v>
      </c>
      <c r="E25" s="74">
        <v>10562243</v>
      </c>
      <c r="F25" s="74">
        <v>10194994</v>
      </c>
      <c r="G25" s="74">
        <v>300000</v>
      </c>
      <c r="H25" s="75">
        <v>22584277</v>
      </c>
      <c r="I25" s="73">
        <v>0</v>
      </c>
      <c r="J25" s="74">
        <v>0</v>
      </c>
      <c r="K25" s="74">
        <v>-3026000</v>
      </c>
      <c r="L25" s="74">
        <v>3026000</v>
      </c>
      <c r="M25" s="76">
        <v>0</v>
      </c>
    </row>
    <row r="26" spans="1:13" ht="13" x14ac:dyDescent="0.3">
      <c r="A26" s="47" t="s">
        <v>53</v>
      </c>
      <c r="B26" s="71" t="s">
        <v>463</v>
      </c>
      <c r="C26" s="72" t="s">
        <v>464</v>
      </c>
      <c r="D26" s="73">
        <v>1664655</v>
      </c>
      <c r="E26" s="74">
        <v>7200511</v>
      </c>
      <c r="F26" s="74">
        <v>-15861404</v>
      </c>
      <c r="G26" s="74">
        <v>3000000</v>
      </c>
      <c r="H26" s="75">
        <v>-3996238</v>
      </c>
      <c r="I26" s="73">
        <v>549755</v>
      </c>
      <c r="J26" s="74">
        <v>2327926</v>
      </c>
      <c r="K26" s="74">
        <v>11043533</v>
      </c>
      <c r="L26" s="74">
        <v>1987000</v>
      </c>
      <c r="M26" s="76">
        <v>15908214</v>
      </c>
    </row>
    <row r="27" spans="1:13" ht="13" x14ac:dyDescent="0.3">
      <c r="A27" s="47" t="s">
        <v>53</v>
      </c>
      <c r="B27" s="71" t="s">
        <v>465</v>
      </c>
      <c r="C27" s="72" t="s">
        <v>466</v>
      </c>
      <c r="D27" s="73">
        <v>1269607</v>
      </c>
      <c r="E27" s="74">
        <v>7485248</v>
      </c>
      <c r="F27" s="74">
        <v>1284804</v>
      </c>
      <c r="G27" s="74">
        <v>1282000</v>
      </c>
      <c r="H27" s="75">
        <v>11321659</v>
      </c>
      <c r="I27" s="73">
        <v>1643200</v>
      </c>
      <c r="J27" s="74">
        <v>7132070</v>
      </c>
      <c r="K27" s="74">
        <v>14879945</v>
      </c>
      <c r="L27" s="74">
        <v>1000000</v>
      </c>
      <c r="M27" s="76">
        <v>24655215</v>
      </c>
    </row>
    <row r="28" spans="1:13" ht="13" x14ac:dyDescent="0.3">
      <c r="A28" s="47" t="s">
        <v>53</v>
      </c>
      <c r="B28" s="71" t="s">
        <v>467</v>
      </c>
      <c r="C28" s="72" t="s">
        <v>468</v>
      </c>
      <c r="D28" s="73">
        <v>7686939</v>
      </c>
      <c r="E28" s="74">
        <v>15272911</v>
      </c>
      <c r="F28" s="74">
        <v>26276793</v>
      </c>
      <c r="G28" s="74">
        <v>3000000</v>
      </c>
      <c r="H28" s="75">
        <v>52236643</v>
      </c>
      <c r="I28" s="73">
        <v>6791762</v>
      </c>
      <c r="J28" s="74">
        <v>12524720</v>
      </c>
      <c r="K28" s="74">
        <v>12237979</v>
      </c>
      <c r="L28" s="74">
        <v>5540000</v>
      </c>
      <c r="M28" s="76">
        <v>37094461</v>
      </c>
    </row>
    <row r="29" spans="1:13" ht="13" x14ac:dyDescent="0.3">
      <c r="A29" s="47" t="s">
        <v>53</v>
      </c>
      <c r="B29" s="71" t="s">
        <v>469</v>
      </c>
      <c r="C29" s="72" t="s">
        <v>470</v>
      </c>
      <c r="D29" s="73">
        <v>2530193</v>
      </c>
      <c r="E29" s="74">
        <v>27613975</v>
      </c>
      <c r="F29" s="74">
        <v>27054062</v>
      </c>
      <c r="G29" s="74">
        <v>586000</v>
      </c>
      <c r="H29" s="75">
        <v>57784230</v>
      </c>
      <c r="I29" s="73">
        <v>2941318</v>
      </c>
      <c r="J29" s="74">
        <v>28257546</v>
      </c>
      <c r="K29" s="74">
        <v>25348524</v>
      </c>
      <c r="L29" s="74">
        <v>540000</v>
      </c>
      <c r="M29" s="76">
        <v>57087388</v>
      </c>
    </row>
    <row r="30" spans="1:13" ht="13" x14ac:dyDescent="0.3">
      <c r="A30" s="47" t="s">
        <v>68</v>
      </c>
      <c r="B30" s="71" t="s">
        <v>471</v>
      </c>
      <c r="C30" s="72" t="s">
        <v>472</v>
      </c>
      <c r="D30" s="73">
        <v>0</v>
      </c>
      <c r="E30" s="74">
        <v>0</v>
      </c>
      <c r="F30" s="74">
        <v>22341055</v>
      </c>
      <c r="G30" s="74">
        <v>564000</v>
      </c>
      <c r="H30" s="75">
        <v>22905055</v>
      </c>
      <c r="I30" s="73">
        <v>0</v>
      </c>
      <c r="J30" s="74">
        <v>0</v>
      </c>
      <c r="K30" s="74">
        <v>27438131</v>
      </c>
      <c r="L30" s="74">
        <v>540000</v>
      </c>
      <c r="M30" s="76">
        <v>27978131</v>
      </c>
    </row>
    <row r="31" spans="1:13" ht="14" x14ac:dyDescent="0.3">
      <c r="A31" s="48" t="s">
        <v>0</v>
      </c>
      <c r="B31" s="77" t="s">
        <v>473</v>
      </c>
      <c r="C31" s="78" t="s">
        <v>0</v>
      </c>
      <c r="D31" s="79">
        <f t="shared" ref="D31:M31" si="2">SUM(D22:D30)</f>
        <v>33119918</v>
      </c>
      <c r="E31" s="80">
        <f t="shared" si="2"/>
        <v>126481021</v>
      </c>
      <c r="F31" s="80">
        <f t="shared" si="2"/>
        <v>133837960</v>
      </c>
      <c r="G31" s="80">
        <f t="shared" si="2"/>
        <v>22997000</v>
      </c>
      <c r="H31" s="81">
        <f t="shared" si="2"/>
        <v>316435899</v>
      </c>
      <c r="I31" s="79">
        <f t="shared" si="2"/>
        <v>22296112</v>
      </c>
      <c r="J31" s="80">
        <f t="shared" si="2"/>
        <v>85661080</v>
      </c>
      <c r="K31" s="80">
        <f t="shared" si="2"/>
        <v>116573281</v>
      </c>
      <c r="L31" s="80">
        <f t="shared" si="2"/>
        <v>21213000</v>
      </c>
      <c r="M31" s="82">
        <f t="shared" si="2"/>
        <v>245743473</v>
      </c>
    </row>
    <row r="32" spans="1:13" ht="13" x14ac:dyDescent="0.3">
      <c r="A32" s="47" t="s">
        <v>53</v>
      </c>
      <c r="B32" s="71" t="s">
        <v>474</v>
      </c>
      <c r="C32" s="72" t="s">
        <v>475</v>
      </c>
      <c r="D32" s="73">
        <v>4442377</v>
      </c>
      <c r="E32" s="74">
        <v>36968530</v>
      </c>
      <c r="F32" s="74">
        <v>46509650</v>
      </c>
      <c r="G32" s="74">
        <v>7068000</v>
      </c>
      <c r="H32" s="75">
        <v>94988557</v>
      </c>
      <c r="I32" s="73">
        <v>2894632</v>
      </c>
      <c r="J32" s="74">
        <v>43119571</v>
      </c>
      <c r="K32" s="74">
        <v>45870177</v>
      </c>
      <c r="L32" s="74">
        <v>4135000</v>
      </c>
      <c r="M32" s="76">
        <v>96019380</v>
      </c>
    </row>
    <row r="33" spans="1:13" ht="13" x14ac:dyDescent="0.3">
      <c r="A33" s="47" t="s">
        <v>53</v>
      </c>
      <c r="B33" s="71" t="s">
        <v>476</v>
      </c>
      <c r="C33" s="72" t="s">
        <v>477</v>
      </c>
      <c r="D33" s="73">
        <v>-38235</v>
      </c>
      <c r="E33" s="74">
        <v>2816182</v>
      </c>
      <c r="F33" s="74">
        <v>12193210</v>
      </c>
      <c r="G33" s="74">
        <v>3000000</v>
      </c>
      <c r="H33" s="75">
        <v>17971157</v>
      </c>
      <c r="I33" s="73">
        <v>89666</v>
      </c>
      <c r="J33" s="74">
        <v>3101627</v>
      </c>
      <c r="K33" s="74">
        <v>10726432</v>
      </c>
      <c r="L33" s="74">
        <v>0</v>
      </c>
      <c r="M33" s="76">
        <v>13917725</v>
      </c>
    </row>
    <row r="34" spans="1:13" ht="13" x14ac:dyDescent="0.3">
      <c r="A34" s="47" t="s">
        <v>53</v>
      </c>
      <c r="B34" s="71" t="s">
        <v>478</v>
      </c>
      <c r="C34" s="72" t="s">
        <v>479</v>
      </c>
      <c r="D34" s="73">
        <v>6664110</v>
      </c>
      <c r="E34" s="74">
        <v>32141688</v>
      </c>
      <c r="F34" s="74">
        <v>21529999</v>
      </c>
      <c r="G34" s="74">
        <v>0</v>
      </c>
      <c r="H34" s="75">
        <v>60335797</v>
      </c>
      <c r="I34" s="73">
        <v>4316170</v>
      </c>
      <c r="J34" s="74">
        <v>-8575123</v>
      </c>
      <c r="K34" s="74">
        <v>-4271412</v>
      </c>
      <c r="L34" s="74">
        <v>5540000</v>
      </c>
      <c r="M34" s="76">
        <v>-2990365</v>
      </c>
    </row>
    <row r="35" spans="1:13" ht="13" x14ac:dyDescent="0.3">
      <c r="A35" s="47" t="s">
        <v>53</v>
      </c>
      <c r="B35" s="71" t="s">
        <v>480</v>
      </c>
      <c r="C35" s="72" t="s">
        <v>481</v>
      </c>
      <c r="D35" s="73">
        <v>4148906</v>
      </c>
      <c r="E35" s="74">
        <v>14408717</v>
      </c>
      <c r="F35" s="74">
        <v>6451832</v>
      </c>
      <c r="G35" s="74">
        <v>10000000</v>
      </c>
      <c r="H35" s="75">
        <v>35009455</v>
      </c>
      <c r="I35" s="73">
        <v>4775809</v>
      </c>
      <c r="J35" s="74">
        <v>14782632</v>
      </c>
      <c r="K35" s="74">
        <v>6318196</v>
      </c>
      <c r="L35" s="74">
        <v>9540000</v>
      </c>
      <c r="M35" s="76">
        <v>35416637</v>
      </c>
    </row>
    <row r="36" spans="1:13" ht="13" x14ac:dyDescent="0.3">
      <c r="A36" s="47" t="s">
        <v>53</v>
      </c>
      <c r="B36" s="71" t="s">
        <v>482</v>
      </c>
      <c r="C36" s="72" t="s">
        <v>483</v>
      </c>
      <c r="D36" s="73">
        <v>38859111</v>
      </c>
      <c r="E36" s="74">
        <v>159006962</v>
      </c>
      <c r="F36" s="74">
        <v>63604766</v>
      </c>
      <c r="G36" s="74">
        <v>4220000</v>
      </c>
      <c r="H36" s="75">
        <v>265690839</v>
      </c>
      <c r="I36" s="73">
        <v>36338613</v>
      </c>
      <c r="J36" s="74">
        <v>149584187</v>
      </c>
      <c r="K36" s="74">
        <v>38916945</v>
      </c>
      <c r="L36" s="74">
        <v>15540000</v>
      </c>
      <c r="M36" s="76">
        <v>240379745</v>
      </c>
    </row>
    <row r="37" spans="1:13" ht="13" x14ac:dyDescent="0.3">
      <c r="A37" s="47" t="s">
        <v>68</v>
      </c>
      <c r="B37" s="71" t="s">
        <v>484</v>
      </c>
      <c r="C37" s="72" t="s">
        <v>485</v>
      </c>
      <c r="D37" s="73">
        <v>0</v>
      </c>
      <c r="E37" s="74">
        <v>0</v>
      </c>
      <c r="F37" s="74">
        <v>30592830</v>
      </c>
      <c r="G37" s="74">
        <v>573000</v>
      </c>
      <c r="H37" s="75">
        <v>31165830</v>
      </c>
      <c r="I37" s="73">
        <v>0</v>
      </c>
      <c r="J37" s="74">
        <v>0</v>
      </c>
      <c r="K37" s="74">
        <v>30642080</v>
      </c>
      <c r="L37" s="74">
        <v>563000</v>
      </c>
      <c r="M37" s="76">
        <v>31205080</v>
      </c>
    </row>
    <row r="38" spans="1:13" ht="14" x14ac:dyDescent="0.3">
      <c r="A38" s="48" t="s">
        <v>0</v>
      </c>
      <c r="B38" s="77" t="s">
        <v>486</v>
      </c>
      <c r="C38" s="78" t="s">
        <v>0</v>
      </c>
      <c r="D38" s="79">
        <f t="shared" ref="D38:M38" si="3">SUM(D32:D37)</f>
        <v>54076269</v>
      </c>
      <c r="E38" s="80">
        <f t="shared" si="3"/>
        <v>245342079</v>
      </c>
      <c r="F38" s="80">
        <f t="shared" si="3"/>
        <v>180882287</v>
      </c>
      <c r="G38" s="80">
        <f t="shared" si="3"/>
        <v>24861000</v>
      </c>
      <c r="H38" s="81">
        <f t="shared" si="3"/>
        <v>505161635</v>
      </c>
      <c r="I38" s="79">
        <f t="shared" si="3"/>
        <v>48414890</v>
      </c>
      <c r="J38" s="80">
        <f t="shared" si="3"/>
        <v>202012894</v>
      </c>
      <c r="K38" s="80">
        <f t="shared" si="3"/>
        <v>128202418</v>
      </c>
      <c r="L38" s="80">
        <f t="shared" si="3"/>
        <v>35318000</v>
      </c>
      <c r="M38" s="82">
        <f t="shared" si="3"/>
        <v>413948202</v>
      </c>
    </row>
    <row r="39" spans="1:13" ht="13" x14ac:dyDescent="0.3">
      <c r="A39" s="47" t="s">
        <v>53</v>
      </c>
      <c r="B39" s="71" t="s">
        <v>487</v>
      </c>
      <c r="C39" s="72" t="s">
        <v>488</v>
      </c>
      <c r="D39" s="73">
        <v>158058396</v>
      </c>
      <c r="E39" s="74">
        <v>360593257</v>
      </c>
      <c r="F39" s="74">
        <v>-10003763</v>
      </c>
      <c r="G39" s="74">
        <v>201479000</v>
      </c>
      <c r="H39" s="75">
        <v>710126890</v>
      </c>
      <c r="I39" s="73">
        <v>151324819</v>
      </c>
      <c r="J39" s="74">
        <v>353766420</v>
      </c>
      <c r="K39" s="74">
        <v>-71267216</v>
      </c>
      <c r="L39" s="74">
        <v>276216000</v>
      </c>
      <c r="M39" s="76">
        <v>710040023</v>
      </c>
    </row>
    <row r="40" spans="1:13" ht="13" x14ac:dyDescent="0.3">
      <c r="A40" s="47" t="s">
        <v>53</v>
      </c>
      <c r="B40" s="71" t="s">
        <v>489</v>
      </c>
      <c r="C40" s="72" t="s">
        <v>490</v>
      </c>
      <c r="D40" s="73">
        <v>3575206</v>
      </c>
      <c r="E40" s="74">
        <v>11145707</v>
      </c>
      <c r="F40" s="74">
        <v>9310899</v>
      </c>
      <c r="G40" s="74">
        <v>5624000</v>
      </c>
      <c r="H40" s="75">
        <v>29655812</v>
      </c>
      <c r="I40" s="73">
        <v>5736274</v>
      </c>
      <c r="J40" s="74">
        <v>25549602</v>
      </c>
      <c r="K40" s="74">
        <v>54774717</v>
      </c>
      <c r="L40" s="74">
        <v>575000</v>
      </c>
      <c r="M40" s="76">
        <v>86635593</v>
      </c>
    </row>
    <row r="41" spans="1:13" ht="13" x14ac:dyDescent="0.3">
      <c r="A41" s="47" t="s">
        <v>53</v>
      </c>
      <c r="B41" s="71" t="s">
        <v>491</v>
      </c>
      <c r="C41" s="72" t="s">
        <v>492</v>
      </c>
      <c r="D41" s="73">
        <v>3763954</v>
      </c>
      <c r="E41" s="74">
        <v>10073200</v>
      </c>
      <c r="F41" s="74">
        <v>26301303</v>
      </c>
      <c r="G41" s="74">
        <v>3598000</v>
      </c>
      <c r="H41" s="75">
        <v>43736457</v>
      </c>
      <c r="I41" s="73">
        <v>3385638</v>
      </c>
      <c r="J41" s="74">
        <v>9930446</v>
      </c>
      <c r="K41" s="74">
        <v>22865265</v>
      </c>
      <c r="L41" s="74">
        <v>6559000</v>
      </c>
      <c r="M41" s="76">
        <v>42740349</v>
      </c>
    </row>
    <row r="42" spans="1:13" ht="13" x14ac:dyDescent="0.3">
      <c r="A42" s="47" t="s">
        <v>53</v>
      </c>
      <c r="B42" s="71" t="s">
        <v>493</v>
      </c>
      <c r="C42" s="72" t="s">
        <v>494</v>
      </c>
      <c r="D42" s="73">
        <v>10760401</v>
      </c>
      <c r="E42" s="74">
        <v>35464743</v>
      </c>
      <c r="F42" s="74">
        <v>18210704</v>
      </c>
      <c r="G42" s="74">
        <v>2000000</v>
      </c>
      <c r="H42" s="75">
        <v>66435848</v>
      </c>
      <c r="I42" s="73">
        <v>10731668</v>
      </c>
      <c r="J42" s="74">
        <v>77123645</v>
      </c>
      <c r="K42" s="74">
        <v>102183231</v>
      </c>
      <c r="L42" s="74">
        <v>6790000</v>
      </c>
      <c r="M42" s="76">
        <v>196828544</v>
      </c>
    </row>
    <row r="43" spans="1:13" ht="13" x14ac:dyDescent="0.3">
      <c r="A43" s="47" t="s">
        <v>68</v>
      </c>
      <c r="B43" s="71" t="s">
        <v>495</v>
      </c>
      <c r="C43" s="72" t="s">
        <v>496</v>
      </c>
      <c r="D43" s="73">
        <v>0</v>
      </c>
      <c r="E43" s="74">
        <v>0</v>
      </c>
      <c r="F43" s="74">
        <v>5417264</v>
      </c>
      <c r="G43" s="74">
        <v>1428000</v>
      </c>
      <c r="H43" s="75">
        <v>6845264</v>
      </c>
      <c r="I43" s="73">
        <v>0</v>
      </c>
      <c r="J43" s="74">
        <v>0</v>
      </c>
      <c r="K43" s="74">
        <v>47049002</v>
      </c>
      <c r="L43" s="74">
        <v>2573000</v>
      </c>
      <c r="M43" s="76">
        <v>49622002</v>
      </c>
    </row>
    <row r="44" spans="1:13" ht="14" x14ac:dyDescent="0.3">
      <c r="A44" s="48" t="s">
        <v>0</v>
      </c>
      <c r="B44" s="77" t="s">
        <v>497</v>
      </c>
      <c r="C44" s="78" t="s">
        <v>0</v>
      </c>
      <c r="D44" s="79">
        <f t="shared" ref="D44:M44" si="4">SUM(D39:D43)</f>
        <v>176157957</v>
      </c>
      <c r="E44" s="80">
        <f t="shared" si="4"/>
        <v>417276907</v>
      </c>
      <c r="F44" s="80">
        <f t="shared" si="4"/>
        <v>49236407</v>
      </c>
      <c r="G44" s="80">
        <f t="shared" si="4"/>
        <v>214129000</v>
      </c>
      <c r="H44" s="81">
        <f t="shared" si="4"/>
        <v>856800271</v>
      </c>
      <c r="I44" s="79">
        <f t="shared" si="4"/>
        <v>171178399</v>
      </c>
      <c r="J44" s="80">
        <f t="shared" si="4"/>
        <v>466370113</v>
      </c>
      <c r="K44" s="80">
        <f t="shared" si="4"/>
        <v>155604999</v>
      </c>
      <c r="L44" s="80">
        <f t="shared" si="4"/>
        <v>292713000</v>
      </c>
      <c r="M44" s="82">
        <f t="shared" si="4"/>
        <v>1085866511</v>
      </c>
    </row>
    <row r="45" spans="1:13" ht="14" x14ac:dyDescent="0.3">
      <c r="A45" s="49" t="s">
        <v>0</v>
      </c>
      <c r="B45" s="83" t="s">
        <v>498</v>
      </c>
      <c r="C45" s="84" t="s">
        <v>0</v>
      </c>
      <c r="D45" s="85">
        <f t="shared" ref="D45:M45" si="5">SUM(D9:D12,D14:D20,D22:D30,D32:D37,D39:D43)</f>
        <v>357776287</v>
      </c>
      <c r="E45" s="86">
        <f t="shared" si="5"/>
        <v>1095787692</v>
      </c>
      <c r="F45" s="86">
        <f t="shared" si="5"/>
        <v>662474171</v>
      </c>
      <c r="G45" s="86">
        <f t="shared" si="5"/>
        <v>329037000</v>
      </c>
      <c r="H45" s="87">
        <f t="shared" si="5"/>
        <v>2445075150</v>
      </c>
      <c r="I45" s="85">
        <f t="shared" si="5"/>
        <v>325086561</v>
      </c>
      <c r="J45" s="86">
        <f t="shared" si="5"/>
        <v>1064070548</v>
      </c>
      <c r="K45" s="86">
        <f t="shared" si="5"/>
        <v>610382678</v>
      </c>
      <c r="L45" s="86">
        <f t="shared" si="5"/>
        <v>463979000</v>
      </c>
      <c r="M45" s="88">
        <f t="shared" si="5"/>
        <v>2463518787</v>
      </c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A6E3D4-D4BD-4B65-8D6D-A0E4D0531F60}"/>
</file>

<file path=customXml/itemProps2.xml><?xml version="1.0" encoding="utf-8"?>
<ds:datastoreItem xmlns:ds="http://schemas.openxmlformats.org/officeDocument/2006/customXml" ds:itemID="{A891B502-841B-45CE-B847-1B824D5F542A}"/>
</file>

<file path=customXml/itemProps3.xml><?xml version="1.0" encoding="utf-8"?>
<ds:datastoreItem xmlns:ds="http://schemas.openxmlformats.org/officeDocument/2006/customXml" ds:itemID="{7FB95225-F3E2-491A-A130-6E3D1B5ADD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per Province</vt:lpstr>
      <vt:lpstr>Summary per Metro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2026-02-10T12:22:00Z</dcterms:created>
  <dcterms:modified xsi:type="dcterms:W3CDTF">2026-02-10T12:23:38Z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